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F9CC0AF2-13AB-40FB-966C-D18CDEB26115}" xr6:coauthVersionLast="36" xr6:coauthVersionMax="36" xr10:uidLastSave="{00000000-0000-0000-0000-000000000000}"/>
  <bookViews>
    <workbookView xWindow="0" yWindow="0" windowWidth="22260" windowHeight="12645" activeTab="4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1" hidden="1">მაღაზია!$B$6:$L$344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5" l="1"/>
  <c r="E26" i="7" l="1"/>
  <c r="E271" i="1"/>
  <c r="E270" i="1"/>
  <c r="E280" i="1"/>
  <c r="L77" i="4" l="1"/>
  <c r="G77" i="4"/>
  <c r="G334" i="1"/>
  <c r="E101" i="1"/>
  <c r="E100" i="1"/>
  <c r="E32" i="5" l="1"/>
  <c r="E20" i="5"/>
  <c r="E19" i="5"/>
  <c r="E18" i="5"/>
  <c r="E17" i="5"/>
  <c r="E13" i="4" l="1"/>
  <c r="E12" i="4"/>
  <c r="E11" i="4"/>
  <c r="E35" i="7"/>
  <c r="E34" i="7"/>
  <c r="E128" i="1"/>
  <c r="E249" i="1" l="1"/>
  <c r="E248" i="1"/>
  <c r="E247" i="1"/>
  <c r="E246" i="1"/>
  <c r="E250" i="1"/>
  <c r="E245" i="1"/>
  <c r="E315" i="1"/>
  <c r="E314" i="1"/>
  <c r="E313" i="1"/>
  <c r="E312" i="1"/>
  <c r="E131" i="1"/>
  <c r="E87" i="7"/>
  <c r="E86" i="7"/>
  <c r="E85" i="7"/>
  <c r="E83" i="7"/>
  <c r="E82" i="7"/>
  <c r="E81" i="7"/>
  <c r="E80" i="7"/>
  <c r="E77" i="7"/>
  <c r="E76" i="7"/>
  <c r="E75" i="7"/>
  <c r="E78" i="7" s="1"/>
  <c r="E73" i="7"/>
  <c r="E72" i="7"/>
  <c r="E70" i="7"/>
  <c r="E68" i="7"/>
  <c r="E67" i="7"/>
  <c r="E65" i="7"/>
  <c r="E64" i="7"/>
  <c r="E92" i="7" l="1"/>
  <c r="E62" i="7" l="1"/>
  <c r="E60" i="7"/>
  <c r="E58" i="7"/>
  <c r="E57" i="7"/>
  <c r="E56" i="7"/>
  <c r="E55" i="7"/>
  <c r="E32" i="7"/>
  <c r="E31" i="7"/>
  <c r="E53" i="7"/>
  <c r="E52" i="7"/>
  <c r="E51" i="7"/>
  <c r="E50" i="7"/>
  <c r="E48" i="7"/>
  <c r="E47" i="7"/>
  <c r="E46" i="7"/>
  <c r="E45" i="7"/>
  <c r="E41" i="7"/>
  <c r="E43" i="7"/>
  <c r="E42" i="7"/>
  <c r="E40" i="7"/>
  <c r="E38" i="7"/>
  <c r="E37" i="7"/>
  <c r="E135" i="7"/>
  <c r="E133" i="7"/>
  <c r="E132" i="7"/>
  <c r="E106" i="7"/>
  <c r="E298" i="1"/>
  <c r="E297" i="1"/>
  <c r="E296" i="1"/>
  <c r="E138" i="7"/>
  <c r="E137" i="7"/>
  <c r="E130" i="7"/>
  <c r="E128" i="7"/>
  <c r="E127" i="7"/>
  <c r="E122" i="7"/>
  <c r="E121" i="7"/>
  <c r="E119" i="7"/>
  <c r="E117" i="7"/>
  <c r="E116" i="7"/>
  <c r="E114" i="7"/>
  <c r="E111" i="7"/>
  <c r="E110" i="7"/>
  <c r="E108" i="7"/>
  <c r="E105" i="7"/>
  <c r="E103" i="7"/>
  <c r="E101" i="7"/>
  <c r="E100" i="7"/>
  <c r="E98" i="7"/>
  <c r="E96" i="7"/>
  <c r="E183" i="7"/>
  <c r="E182" i="7"/>
  <c r="E181" i="7"/>
  <c r="E178" i="7"/>
  <c r="E177" i="7"/>
  <c r="E169" i="7"/>
  <c r="E167" i="7"/>
  <c r="E163" i="7"/>
  <c r="E165" i="7" s="1"/>
  <c r="E161" i="7"/>
  <c r="E160" i="7"/>
  <c r="E157" i="7"/>
  <c r="E155" i="7"/>
  <c r="E154" i="7"/>
  <c r="E153" i="7"/>
  <c r="E151" i="7"/>
  <c r="E149" i="7"/>
  <c r="E147" i="7"/>
  <c r="E146" i="7"/>
  <c r="E144" i="7"/>
  <c r="E143" i="7"/>
  <c r="E141" i="7"/>
  <c r="E294" i="1"/>
  <c r="E293" i="1"/>
  <c r="E292" i="1"/>
  <c r="E291" i="1"/>
  <c r="G184" i="7" l="1"/>
  <c r="E119" i="1"/>
  <c r="E116" i="1"/>
  <c r="E239" i="1" l="1"/>
  <c r="E237" i="1"/>
  <c r="E236" i="1"/>
  <c r="E279" i="1"/>
  <c r="E278" i="1"/>
  <c r="E265" i="1"/>
  <c r="E264" i="1"/>
  <c r="E134" i="1"/>
  <c r="E130" i="1"/>
  <c r="E238" i="1" l="1"/>
  <c r="E214" i="1"/>
  <c r="E213" i="1"/>
  <c r="E212" i="1"/>
  <c r="E211" i="1"/>
  <c r="E210" i="1"/>
  <c r="E310" i="1"/>
  <c r="E309" i="1"/>
  <c r="E308" i="1"/>
  <c r="E155" i="1" l="1"/>
  <c r="E154" i="1"/>
  <c r="E153" i="1"/>
  <c r="E151" i="1"/>
  <c r="E150" i="1"/>
  <c r="E148" i="1"/>
  <c r="E147" i="1"/>
  <c r="E146" i="1"/>
  <c r="E145" i="1"/>
  <c r="E141" i="1"/>
  <c r="E140" i="1"/>
  <c r="E143" i="1"/>
  <c r="E136" i="1"/>
  <c r="E137" i="1"/>
  <c r="E166" i="1"/>
  <c r="E163" i="1"/>
  <c r="E142" i="1" l="1"/>
  <c r="E139" i="1"/>
  <c r="E169" i="1"/>
  <c r="E168" i="1"/>
  <c r="E167" i="1"/>
  <c r="E165" i="1"/>
  <c r="E164" i="1"/>
  <c r="E185" i="1" l="1"/>
  <c r="E184" i="1"/>
  <c r="E179" i="1" l="1"/>
  <c r="E178" i="1"/>
  <c r="E177" i="1"/>
  <c r="E176" i="1"/>
  <c r="E23" i="7"/>
  <c r="E28" i="7"/>
  <c r="E27" i="7"/>
  <c r="E21" i="7"/>
  <c r="E19" i="7"/>
  <c r="E17" i="7"/>
  <c r="E15" i="7"/>
  <c r="E161" i="1" l="1"/>
  <c r="E160" i="1"/>
  <c r="E159" i="1"/>
  <c r="E158" i="1"/>
  <c r="E157" i="1"/>
  <c r="E124" i="1" l="1"/>
  <c r="E121" i="1"/>
  <c r="E111" i="1" l="1"/>
  <c r="E114" i="1"/>
  <c r="E108" i="1"/>
  <c r="E113" i="1" s="1"/>
  <c r="E107" i="1"/>
  <c r="E106" i="1"/>
  <c r="E104" i="1"/>
  <c r="E99" i="1"/>
  <c r="E103" i="1" s="1"/>
  <c r="E98" i="1"/>
  <c r="E97" i="1"/>
  <c r="E92" i="1"/>
  <c r="E91" i="1"/>
  <c r="E90" i="1"/>
  <c r="E93" i="1" s="1"/>
  <c r="E95" i="1"/>
  <c r="E89" i="1"/>
  <c r="E88" i="1"/>
  <c r="E74" i="1"/>
  <c r="E77" i="1"/>
  <c r="E71" i="1"/>
  <c r="E76" i="1" s="1"/>
  <c r="E69" i="1"/>
  <c r="E64" i="1"/>
  <c r="E61" i="1"/>
  <c r="E60" i="1" s="1"/>
  <c r="E67" i="1"/>
  <c r="E66" i="1"/>
  <c r="E59" i="1"/>
  <c r="E82" i="1"/>
  <c r="E83" i="1"/>
  <c r="E86" i="1"/>
  <c r="E81" i="1"/>
  <c r="E85" i="1" s="1"/>
  <c r="E80" i="1"/>
  <c r="E79" i="1"/>
  <c r="E55" i="1"/>
  <c r="E44" i="1"/>
  <c r="E56" i="1"/>
  <c r="E43" i="1"/>
  <c r="E42" i="1"/>
  <c r="E47" i="1"/>
  <c r="E41" i="1"/>
  <c r="E40" i="1"/>
  <c r="E46" i="1" s="1"/>
  <c r="E38" i="1"/>
  <c r="E35" i="1"/>
  <c r="E36" i="1" s="1"/>
  <c r="E33" i="1"/>
  <c r="E110" i="1" l="1"/>
  <c r="E102" i="1"/>
  <c r="E109" i="1"/>
  <c r="E112" i="1"/>
  <c r="E70" i="1"/>
  <c r="E94" i="1"/>
  <c r="E73" i="1"/>
  <c r="E72" i="1"/>
  <c r="E75" i="1"/>
  <c r="E63" i="1"/>
  <c r="E62" i="1"/>
  <c r="E65" i="1"/>
  <c r="E39" i="1"/>
  <c r="E84" i="1"/>
  <c r="E45" i="1"/>
  <c r="E57" i="1" l="1"/>
  <c r="E54" i="1"/>
  <c r="E50" i="1"/>
  <c r="E49" i="1"/>
  <c r="E306" i="1" l="1"/>
  <c r="E305" i="1"/>
  <c r="E304" i="1"/>
  <c r="E288" i="1" l="1"/>
  <c r="E38" i="5" l="1"/>
  <c r="E37" i="5"/>
  <c r="E35" i="5"/>
  <c r="E34" i="5"/>
  <c r="E33" i="5"/>
  <c r="E31" i="5"/>
  <c r="E30" i="5"/>
  <c r="E29" i="5"/>
  <c r="E61" i="4"/>
  <c r="E60" i="4"/>
  <c r="E59" i="4"/>
  <c r="E63" i="4"/>
  <c r="E64" i="4" s="1"/>
  <c r="E65" i="4" s="1"/>
  <c r="E49" i="4"/>
  <c r="E48" i="4"/>
  <c r="E46" i="4"/>
  <c r="E45" i="4"/>
  <c r="E44" i="4"/>
  <c r="E21" i="4" l="1"/>
  <c r="E20" i="4"/>
  <c r="E19" i="4"/>
  <c r="E17" i="4"/>
  <c r="E16" i="4"/>
  <c r="E15" i="4"/>
  <c r="E262" i="1" l="1"/>
  <c r="E261" i="1"/>
  <c r="E260" i="1"/>
  <c r="E302" i="1" l="1"/>
  <c r="E301" i="1"/>
  <c r="E300" i="1"/>
  <c r="E333" i="1"/>
  <c r="E332" i="1"/>
  <c r="E331" i="1"/>
  <c r="E330" i="1"/>
  <c r="E329" i="1"/>
  <c r="E328" i="1"/>
  <c r="E327" i="1"/>
  <c r="E326" i="1"/>
  <c r="E218" i="1" l="1"/>
  <c r="E217" i="1"/>
  <c r="E202" i="1"/>
  <c r="E201" i="1"/>
  <c r="E200" i="1"/>
  <c r="E224" i="1"/>
  <c r="E223" i="1"/>
  <c r="E222" i="1"/>
  <c r="E174" i="1"/>
  <c r="E173" i="1"/>
  <c r="E172" i="1"/>
  <c r="E171" i="1"/>
  <c r="E190" i="1" l="1"/>
  <c r="E189" i="1"/>
  <c r="E188" i="1"/>
  <c r="E11" i="7" l="1"/>
  <c r="L184" i="7" s="1"/>
  <c r="L185" i="7" l="1"/>
  <c r="L186" i="7" l="1"/>
  <c r="L187" i="7" s="1"/>
  <c r="L188" i="7" s="1"/>
  <c r="L189" i="7" s="1"/>
  <c r="L190" i="7" s="1"/>
  <c r="L191" i="7" l="1"/>
  <c r="L192" i="7" s="1"/>
  <c r="L193" i="7" s="1"/>
  <c r="L194" i="7" s="1"/>
  <c r="D11" i="3" s="1"/>
  <c r="E69" i="5" l="1"/>
  <c r="E68" i="5"/>
  <c r="E15" i="5"/>
  <c r="E12" i="5"/>
  <c r="E13" i="1" l="1"/>
  <c r="E289" i="1" l="1"/>
  <c r="E287" i="1"/>
  <c r="E286" i="1"/>
  <c r="E285" i="1"/>
  <c r="E258" i="1" l="1"/>
  <c r="E257" i="1"/>
  <c r="E256" i="1"/>
  <c r="E15" i="1" l="1"/>
  <c r="E27" i="1"/>
  <c r="E51" i="5" l="1"/>
  <c r="E49" i="5"/>
  <c r="E48" i="5"/>
  <c r="E46" i="5"/>
  <c r="E44" i="5"/>
  <c r="E43" i="5"/>
  <c r="E268" i="1" l="1"/>
  <c r="E267" i="1"/>
  <c r="E11" i="1"/>
  <c r="E324" i="1" l="1"/>
  <c r="E323" i="1"/>
  <c r="E322" i="1"/>
  <c r="E321" i="1"/>
  <c r="E320" i="1"/>
  <c r="E319" i="1"/>
  <c r="E318" i="1"/>
  <c r="E317" i="1"/>
  <c r="E17" i="1"/>
  <c r="E19" i="1"/>
  <c r="E21" i="1"/>
  <c r="E23" i="1"/>
  <c r="E25" i="1"/>
  <c r="E29" i="1"/>
  <c r="E30" i="1"/>
  <c r="E181" i="1"/>
  <c r="E182" i="1"/>
  <c r="E192" i="1"/>
  <c r="E193" i="1"/>
  <c r="E194" i="1"/>
  <c r="E196" i="1"/>
  <c r="E197" i="1"/>
  <c r="E198" i="1"/>
  <c r="E204" i="1"/>
  <c r="E205" i="1"/>
  <c r="E206" i="1"/>
  <c r="E207" i="1"/>
  <c r="E208" i="1"/>
  <c r="E216" i="1"/>
  <c r="E219" i="1"/>
  <c r="E220" i="1"/>
  <c r="E226" i="1"/>
  <c r="E231" i="1"/>
  <c r="E232" i="1"/>
  <c r="E233" i="1"/>
  <c r="E234" i="1"/>
  <c r="E241" i="1"/>
  <c r="E242" i="1"/>
  <c r="E243" i="1"/>
  <c r="E254" i="1"/>
  <c r="E274" i="1"/>
  <c r="E275" i="1"/>
  <c r="E281" i="1"/>
  <c r="E282" i="1"/>
  <c r="E41" i="5"/>
  <c r="E76" i="4"/>
  <c r="E67" i="4"/>
  <c r="E68" i="4" s="1"/>
  <c r="E51" i="4"/>
  <c r="E52" i="4" s="1"/>
  <c r="E55" i="4"/>
  <c r="E56" i="4" s="1"/>
  <c r="E40" i="5"/>
  <c r="E62" i="5"/>
  <c r="E27" i="5"/>
  <c r="E26" i="5"/>
  <c r="E25" i="5"/>
  <c r="E75" i="4"/>
  <c r="E73" i="4"/>
  <c r="E72" i="4"/>
  <c r="E71" i="4"/>
  <c r="E41" i="4"/>
  <c r="E40" i="4"/>
  <c r="E38" i="4"/>
  <c r="E37" i="4"/>
  <c r="E35" i="4"/>
  <c r="E34" i="4"/>
  <c r="E32" i="4"/>
  <c r="E31" i="4"/>
  <c r="E23" i="4"/>
  <c r="E24" i="4"/>
  <c r="E25" i="4"/>
  <c r="E27" i="4"/>
  <c r="E28" i="4"/>
  <c r="E29" i="4"/>
  <c r="E60" i="5"/>
  <c r="E59" i="5"/>
  <c r="E58" i="5"/>
  <c r="E56" i="5"/>
  <c r="E55" i="5"/>
  <c r="E54" i="5"/>
  <c r="E53" i="5"/>
  <c r="E23" i="5"/>
  <c r="E22" i="5"/>
  <c r="E21" i="5"/>
  <c r="L334" i="1" l="1"/>
  <c r="E53" i="4"/>
  <c r="E57" i="4"/>
  <c r="E69" i="4"/>
  <c r="E229" i="1"/>
  <c r="E227" i="1"/>
  <c r="E228" i="1"/>
  <c r="G70" i="5" l="1"/>
  <c r="L70" i="5"/>
  <c r="L71" i="5"/>
  <c r="L78" i="4"/>
  <c r="L335" i="1"/>
  <c r="L72" i="5" l="1"/>
  <c r="L73" i="5" s="1"/>
  <c r="L74" i="5" s="1"/>
  <c r="L75" i="5" s="1"/>
  <c r="L76" i="5" s="1"/>
  <c r="L77" i="5" s="1"/>
  <c r="L78" i="5" s="1"/>
  <c r="L79" i="5" s="1"/>
  <c r="L80" i="5" s="1"/>
  <c r="D13" i="3" s="1"/>
  <c r="L79" i="4"/>
  <c r="L80" i="4" s="1"/>
  <c r="L81" i="4" s="1"/>
  <c r="L82" i="4" s="1"/>
  <c r="L83" i="4" s="1"/>
  <c r="L84" i="4" s="1"/>
  <c r="L85" i="4" s="1"/>
  <c r="L86" i="4" s="1"/>
  <c r="L87" i="4" s="1"/>
  <c r="D12" i="3" s="1"/>
  <c r="L336" i="1"/>
  <c r="L337" i="1" s="1"/>
  <c r="L338" i="1" s="1"/>
  <c r="L339" i="1" s="1"/>
  <c r="L340" i="1" s="1"/>
  <c r="L341" i="1" s="1"/>
  <c r="L342" i="1" s="1"/>
  <c r="L343" i="1" s="1"/>
  <c r="L344" i="1" s="1"/>
  <c r="D10" i="3" s="1"/>
  <c r="D14" i="3" l="1"/>
</calcChain>
</file>

<file path=xl/sharedStrings.xml><?xml version="1.0" encoding="utf-8"?>
<sst xmlns="http://schemas.openxmlformats.org/spreadsheetml/2006/main" count="1390" uniqueCount="343">
  <si>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</si>
  <si>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</si>
  <si>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</si>
  <si>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</si>
  <si>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</si>
  <si>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</si>
  <si>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</si>
  <si>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</si>
  <si>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</si>
  <si>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</si>
  <si>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</si>
  <si>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</si>
  <si>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</si>
  <si>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</si>
  <si>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</si>
  <si>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</si>
  <si>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</si>
  <si>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</si>
  <si>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</si>
  <si>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</si>
  <si>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</si>
  <si>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</si>
  <si>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</si>
  <si>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</si>
  <si>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</si>
  <si>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</si>
  <si>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</si>
  <si>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</si>
  <si>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</si>
  <si>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სან.კვანძის კედლების მოპირკეთება  კერამიკული ფილით</t>
  </si>
  <si>
    <t>წებო-ცემენტი</t>
  </si>
  <si>
    <t xml:space="preserve">                                      ფასადი 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</si>
  <si>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</si>
  <si>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</si>
  <si>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</si>
  <si>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</si>
  <si>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</si>
  <si>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</si>
  <si>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</si>
  <si>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</si>
  <si>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</si>
  <si>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</si>
  <si>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</si>
  <si>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</si>
  <si>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</si>
  <si>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</si>
  <si>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</si>
  <si>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ტრაპი</t>
  </si>
  <si>
    <t>სხვა მასალები</t>
  </si>
  <si>
    <t>შემრევის მოწყობა ხელსაბანისთვის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</si>
  <si>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</si>
  <si>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</si>
  <si>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</si>
  <si>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</si>
  <si>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>სხვა მანქანები</t>
  </si>
  <si>
    <t>პვა</t>
  </si>
  <si>
    <t xml:space="preserve">ქვიშა </t>
  </si>
  <si>
    <t>ცემენტი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</si>
  <si>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</si>
  <si>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</si>
  <si>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</si>
  <si>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</si>
  <si>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</si>
  <si>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</si>
  <si>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</si>
  <si>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</si>
  <si>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 xml:space="preserve">                                  სარემონტო სამუშაოები</t>
  </si>
  <si>
    <t>მდფ-ის კარის მოწყობა</t>
  </si>
  <si>
    <t>სხვა ხარჯები</t>
  </si>
  <si>
    <t>მილი ცივი წყლის</t>
  </si>
  <si>
    <t>მილი დ-25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</si>
  <si>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</si>
  <si>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</si>
  <si>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</si>
  <si>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</si>
  <si>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</si>
  <si>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</si>
  <si>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</si>
  <si>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</si>
  <si>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</si>
  <si>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</si>
  <si>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ჰაერგამწოვის მოწყობა სან.კვანძი (ვინტილიატორი)</t>
  </si>
  <si>
    <t xml:space="preserve">არსებული ბლოკის კედლების დემონტაჟი </t>
  </si>
  <si>
    <t>უნიტაზის დემონტაჟი</t>
  </si>
  <si>
    <t>ხელსაბანის დემონტაჟი</t>
  </si>
  <si>
    <t>მდფ-ის კარის ღირებულება (კომპ) (დამკვეთთან შეთანხმებით)</t>
  </si>
  <si>
    <t>კარ-ფანჯრების ღირებულება (დამკვეთთან შეთანხმებით)</t>
  </si>
  <si>
    <t xml:space="preserve">შრომის ხარჯი </t>
  </si>
  <si>
    <t>შრომის დანახარჯები</t>
  </si>
  <si>
    <t>ერთ ღილაკიანი ჩამრთველი (დამკვეთთან შეთანხმებით)</t>
  </si>
  <si>
    <t>ჩარჩო ერთიანი</t>
  </si>
  <si>
    <t>ორღილაკიანი ჩამრთველების მონტაჟი</t>
  </si>
  <si>
    <t>ორ ღილაკიანი ჩამრთველი (დამკვეთთან შეთანხმებით)</t>
  </si>
  <si>
    <t>ერთღილაკიანი ჩამრთველების მონტაჟი</t>
  </si>
  <si>
    <t>მაღაზია</t>
  </si>
  <si>
    <t xml:space="preserve">ნაშხეფის მოწყობა ფასადზე და ღებვა სილიკონიანი საღებავით </t>
  </si>
  <si>
    <t>ჰაერგამწოვი ( დამკვეთთან შეთანხმებით)</t>
  </si>
  <si>
    <t>არსებული ალუმინის კარ - ფანჯრების დემონტაჟი</t>
  </si>
  <si>
    <t>მდფ ის კარის დემონტაჟი</t>
  </si>
  <si>
    <t xml:space="preserve">იატაკების მოპირკეთება კერამოგრანიტის ფილებით 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</si>
  <si>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</si>
  <si>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</si>
  <si>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შიდა კედლების   დამუშავება და ღებვა წყალემულსია საღებავით</t>
  </si>
  <si>
    <t>როზეტები თეთრი (დამკვეთთან შეთანხმებით)</t>
  </si>
  <si>
    <t>200მმ მრგვალი ლედ სანათი ჭერში ჩასმული</t>
  </si>
  <si>
    <t>კერამოგრანიტის (დამკვეთთან შეთანხმებით)</t>
  </si>
  <si>
    <t>მთავარი ელ ფარი</t>
  </si>
  <si>
    <t>ინტერნეტ სადენი cat5 FTP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</si>
  <si>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</si>
  <si>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</si>
  <si>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</si>
  <si>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</si>
  <si>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</si>
  <si>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</si>
  <si>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</si>
  <si>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</si>
  <si>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</si>
  <si>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>ალუმინის ჩასაშენებელი ფეხის საწმენდის ღირებულება და მონტაჟი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</si>
  <si>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</si>
  <si>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</si>
  <si>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ყალიბის ფარი</t>
  </si>
  <si>
    <t>ხე-მასალა</t>
  </si>
  <si>
    <t>ტ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</si>
  <si>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</si>
  <si>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</si>
  <si>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</si>
  <si>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</si>
  <si>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</si>
  <si>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</si>
  <si>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</si>
  <si>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>არსებული არმსტრონგის ჭერის დემონტაჟი</t>
  </si>
  <si>
    <t xml:space="preserve">არსებული თაბაშირ მუყაოს ჭერის დემონტაჟი </t>
  </si>
  <si>
    <t xml:space="preserve">ამსტრონგის ჭერის მოწყობა </t>
  </si>
  <si>
    <t>ამსტრონგის ჭერი (კომპლექტში)</t>
  </si>
  <si>
    <t>პომპის მომსახურება</t>
  </si>
  <si>
    <t>მაღაზიის კედლების მოპირკეთება დეკორატიული აგურით</t>
  </si>
  <si>
    <t>აგური</t>
  </si>
  <si>
    <t>წებოცემენტი</t>
  </si>
  <si>
    <t xml:space="preserve">პლინტუსების მოწყობა კერამოგრანიტის ფილებით </t>
  </si>
  <si>
    <t xml:space="preserve">კარ-ფანჯრების მოწყობა ორმაგი მინაპაკეტი  შავი ალუმინის ალათებში </t>
  </si>
  <si>
    <t>შავი ფერის  საღებავი ანტრაციტი (დამკვეთთან შეთანხმებით)</t>
  </si>
  <si>
    <t xml:space="preserve"> კედლის  ნაგვერდულებზე ნაშხეფის მოწყობა  ღებვა სილიკონიანი საღებავით </t>
  </si>
  <si>
    <t>დღე</t>
  </si>
  <si>
    <t>ღორღი</t>
  </si>
  <si>
    <t>კატოკი</t>
  </si>
  <si>
    <t>ბეტონი ბ-25 ( ჰაიდელბერგი )</t>
  </si>
  <si>
    <t>შავი ანტიკოროზიული საღებავი (დამკვეთთან შეთანხმებით)</t>
  </si>
  <si>
    <t>ანტიკოროზიული საღებავი  (დამკვეთთან შეთანხმებით)</t>
  </si>
  <si>
    <t>ანტიკოროზიული საღებავი (დამკვეთთან შეთანხმებით)</t>
  </si>
  <si>
    <t>პლასმასის საკანალიზაციო მილები დ-100მმ</t>
  </si>
  <si>
    <t>პლასმასის საკანალიზაციო მილი დ-100მმ</t>
  </si>
  <si>
    <t>პლასმასის საკანალიზაციო მილები დ-50მმ</t>
  </si>
  <si>
    <t>პლასმასის საკანალიზაციო მილი დ-50მმ</t>
  </si>
  <si>
    <t>ელექტრო წყალგამაცხელებელი 100 ლიტრის მოცულობით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</si>
  <si>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</si>
  <si>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</si>
  <si>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ARISTON 100L PRO1 R V 1.8KW PL (დამკვეთთან შეთანხმებით)</t>
  </si>
  <si>
    <t>ჩაშენებული უნიტაზის მოწყობა სან.კვანძი</t>
  </si>
  <si>
    <t>ჩაშენებული უნიტაზი ( დამკვეთთან შეთანხმებით)</t>
  </si>
  <si>
    <t>შემრევის ღირებულება  ( დამკვეთთან შეთანხმებით)</t>
  </si>
  <si>
    <t>დარბაზის გამწოვი შავი ფერის ( ჰოთ დოგის გამწოვი )</t>
  </si>
  <si>
    <t>ჰაერგამწოვი GEOLUX NOTTE-A ( დამკვეთთან შეთანხმებით)</t>
  </si>
  <si>
    <t>ბეტონის ფილის  ამომტვრევა საკანალიზაციო არხის გასაყვანად</t>
  </si>
  <si>
    <t>რკ.ბეტონის ფილის მოწყობა არხის  ზემოდან 18სმ</t>
  </si>
  <si>
    <t>არმატურა  დ-10 ( უკრაინა )</t>
  </si>
  <si>
    <t>მთავარი ელ კარადა</t>
  </si>
  <si>
    <t>ელ კარადა ( დამკვეთის მიწოდებით)</t>
  </si>
  <si>
    <t>ელ ფარი ( დამკვეთის მიწოდებით)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</si>
  <si>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</si>
  <si>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</si>
  <si>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>მრავალძარღვა ორმაგი იზოლაციის სპილენძის ელ.კაბელის გაყვანა 5*6მმ</t>
  </si>
  <si>
    <t>მრავალძარღვა ორმაგი იზოლაციის სპილენძის ელ.კაბელი 5*6მმ</t>
  </si>
  <si>
    <t>ეზო</t>
  </si>
  <si>
    <t>წყალსადენ კანალიზაცია</t>
  </si>
  <si>
    <t>ამსტრონგის  ჭერის  ღებვა შავი ფერის საღებავით (მაღაზიაში)</t>
  </si>
  <si>
    <t>ალუმინის ზოლოვანა</t>
  </si>
  <si>
    <t>პანდუსის  მოპირკეთება  კერამიკული ფილით , ალუმინის ზოლოვანის დატანებით</t>
  </si>
  <si>
    <t>ექსკავატორი (ბობკატი)</t>
  </si>
  <si>
    <t xml:space="preserve">                             მონოლითური სამუშაოები</t>
  </si>
  <si>
    <t>არსებული კერამიკული ფილის  დემონტაჟი იატაკებიდან (ორივე სართული )</t>
  </si>
  <si>
    <t>არსებულ თაბაშირ მუყაოს ტიხრის დემონტაჟი</t>
  </si>
  <si>
    <t>შრომის ხარჯი  ( ჯი სი ბი )</t>
  </si>
  <si>
    <t>ბეტონი ბ7.5</t>
  </si>
  <si>
    <t>გრუნტრის მოჭრა ექსკავატორით რკ.ბეტონის ლენტური საძირკვლის მოსაწყობად</t>
  </si>
  <si>
    <t>არმატურა ა-3 (დ-12მმ)</t>
  </si>
  <si>
    <t>გამომწვარი მავთული</t>
  </si>
  <si>
    <t>ლურსმანი</t>
  </si>
  <si>
    <t>პროექტ</t>
  </si>
  <si>
    <t xml:space="preserve">საფუძვლის ფენის მოწყობა ფრაქციული ღორღით (0-40მმ)   მონოლითური იატაკის მოსაწყობად და დატკეპნა </t>
  </si>
  <si>
    <t>მონოლითური რ/ბეტონის იატაკის მოწყობა ბ-25 ბეტონისგან -0.05 ნიშნულზე</t>
  </si>
  <si>
    <t>არმატურა დ-12  ( უკრაინა )</t>
  </si>
  <si>
    <t>არმატურა ა-3 (დ-12მმ) ( უკრაინა )</t>
  </si>
  <si>
    <t>გლინულა ა-1 (დ-6მმ) ( უკრაინა )</t>
  </si>
  <si>
    <t>ბეტონი ბ25 ( ჰაიდელბერგი )</t>
  </si>
  <si>
    <t xml:space="preserve">მონ.რკ ბეტონის ლენტური და წერტილოვანი საძირკვლის  მოწყობა </t>
  </si>
  <si>
    <t xml:space="preserve">ბეტონის მომზადება ლენტური და წერტილოვანი საძირკვლისთვის  </t>
  </si>
  <si>
    <t xml:space="preserve">ლარი </t>
  </si>
  <si>
    <t>არმატურა ა-3 (დ-16მმ) ( უკრაინა )</t>
  </si>
  <si>
    <t xml:space="preserve">მონოლითური რკ.ბეტონის კიბეების  მოწყობა </t>
  </si>
  <si>
    <t xml:space="preserve">მონოლითური რკ.ბეტონის სვეტების მოწყობა </t>
  </si>
  <si>
    <t xml:space="preserve">მონოლითური რკ.ბეტონის რიგელის მოწყობა  </t>
  </si>
  <si>
    <t>კიბის ღიობის დაბეტონება</t>
  </si>
  <si>
    <t>მილკვადრატი 200 * 5</t>
  </si>
  <si>
    <t>არმატურა ა-3 (დ-20მმ) ( უკრაინა )</t>
  </si>
  <si>
    <t>შველერი #16</t>
  </si>
  <si>
    <t>ორტესებრი #16</t>
  </si>
  <si>
    <t>ლითონის ფურცელი #12</t>
  </si>
  <si>
    <t>ლითონის ფურცელი #10</t>
  </si>
  <si>
    <t>პრაიმერი</t>
  </si>
  <si>
    <t>ლიტ</t>
  </si>
  <si>
    <t>ლინეკრომი</t>
  </si>
  <si>
    <t>გაზი</t>
  </si>
  <si>
    <t>კიბის უჯრედის თავზე ჰიდროიზოლაციის მოწყობა ორი ფენა ლინეკრომით</t>
  </si>
  <si>
    <t>ბადე</t>
  </si>
  <si>
    <t>ნეგატიური მხრიდან დამცავი ჰიდროსაიზოლაციო მასალა (პრაიმერი  მასტერ სილი )  ( დამკვეთთან შეთანხმებით  )</t>
  </si>
  <si>
    <t>ფარდულის  ბრენდირების  დემონტაჟი</t>
  </si>
  <si>
    <t>გზისპირზე არსებული სვეტის ბრენდირების დემონტაჟი</t>
  </si>
  <si>
    <t xml:space="preserve">მონოლითური რკ.ბეტონის ფილის  მოწყობა 6.2 ნიშნულზე  </t>
  </si>
  <si>
    <t xml:space="preserve">მონოლითური რკ.ბეტონის ფილის  მოწყობა 3.2 ნიშნულზე  </t>
  </si>
  <si>
    <t>შრომის ხარჯი ( ჯი სი ბი )</t>
  </si>
  <si>
    <t>პანდუსის მოსაწყობად მოზაიკური ფილის დემონტაჟი</t>
  </si>
  <si>
    <t>რკინა ბეტონის დისპენსერის კუნძულის დემონტაჟი</t>
  </si>
  <si>
    <t>არსებული ნავთობდამჭერის დემონტაჟი</t>
  </si>
  <si>
    <t>კედლების წყობა  20 იანი სამშენებლო ბლოკით</t>
  </si>
  <si>
    <t>ლითონის სამუშაო რკინა ბეტონში  (გასამაგრებელი და ჩასატანებელი დეტალები მონოლითურ სამუშაოში) და დამუშავება ანტიკოროზიული საღებავით</t>
  </si>
  <si>
    <t>ნესტგამძლე თაბაშირ მუყაოს ფილით ტიხრების მოწყობა (სან.კვანძი)</t>
  </si>
  <si>
    <t>ლითონის მილკვადრატი 40*40*2</t>
  </si>
  <si>
    <t>ვულკანური წიდა</t>
  </si>
  <si>
    <t>ფენილის მოწყობა ვულკანური წიდით (პემზა) 50მმ  (ახალი მიდგულ შენობაში )</t>
  </si>
  <si>
    <t>იატაკის მოჭიმვა ქვიშა ცემენტის ხსნარით 40მმ (ახალ მიდგულ შენობაში )</t>
  </si>
  <si>
    <t>ფენილის მოწყობა ვულკანური წიდით (პემზა) 50მმ  (ახალი მიდგულ შენობის აივნებზე)</t>
  </si>
  <si>
    <t xml:space="preserve">იატაკის მოჭიმვა ქვიშა ცემენტის ხსნარით 40მმ  (ახალი მიდგულ შენობის აივნებზე) თბოიზოლაციით </t>
  </si>
  <si>
    <t>იქსპიესი 4 სმ</t>
  </si>
  <si>
    <t>იატაკის მოჭიმვა ქვიშა ცემენტის ხსნარით 40მმ  (კიბის უჯრედის თავზე</t>
  </si>
  <si>
    <t>ფენილის მოწყობა ვულკანური წიდით (პემზა) 50მმ  (კიბის უჯრედის თავზე</t>
  </si>
  <si>
    <t xml:space="preserve">სან კვანძის   ჭერის მოწყობა ნესტგამძლე თაბაშირ მუყაოს ფილით </t>
  </si>
  <si>
    <t xml:space="preserve">ფასადის კედლების  ლესვა ქვიშა ცემენტის ხსნარით </t>
  </si>
  <si>
    <t xml:space="preserve">კედლების  ნაგვერდულების ლესვა ქვიშა ცემენტის ხსნარით </t>
  </si>
  <si>
    <t xml:space="preserve">შიდა  კედლების ლესვა ქვიშა ცემენტის ხსნარით </t>
  </si>
  <si>
    <t xml:space="preserve">შიდა  კედლების  ნაგვერდულების ლესვა ქვიშა ცემენტის ხსნარით </t>
  </si>
  <si>
    <t>მეორე სართულის ჭერების დამუშავება და ღებვა წყალემულსია საღებავით</t>
  </si>
  <si>
    <t>ალუმინის ფეხის საწმენდი 1400x800 (დამკვეთთან შეთანხმებით)</t>
  </si>
  <si>
    <t>ძაბრი</t>
  </si>
  <si>
    <t>მუხლი</t>
  </si>
  <si>
    <t>წყალგამტარი მილი</t>
  </si>
  <si>
    <t xml:space="preserve">არსებული ლითონის კარის ღებვა შავად </t>
  </si>
  <si>
    <t>ლითონის კარის ღირებულება   (კომპ) (დამკვეთთან შეთანხმებით)</t>
  </si>
  <si>
    <t>კარ-ფანჯრების მოწყობა ორმაგი მინაპაკეტი  შავი ალუმინის ალათებში ნაწრთობი მინის კარით</t>
  </si>
  <si>
    <t>მდფ-ის კარის მოწყობა (ორი ფრთით)</t>
  </si>
  <si>
    <t xml:space="preserve">კიბის საფეხურების მოპირკეთება კერამოგრანიტის ფილებით </t>
  </si>
  <si>
    <t xml:space="preserve">რკ.ბეტონის პანდუსის  მოწყობა </t>
  </si>
  <si>
    <t xml:space="preserve">აივნების მოპირკეთება კერამოგრანიტის ფილებით </t>
  </si>
  <si>
    <t xml:space="preserve">                                                               ნავთობდამჭერი (სალექარი)</t>
  </si>
  <si>
    <t>ხრეშის საფუძვლის მოწყობა სისქით 15 სმ</t>
  </si>
  <si>
    <t>ხრეში</t>
  </si>
  <si>
    <t>კედლების მოწყობა ლითონის ფურცლისგან</t>
  </si>
  <si>
    <t>ლითონის ფურცელი 10მმ</t>
  </si>
  <si>
    <t>ლითონის კონსტრუქციის ღებვა</t>
  </si>
  <si>
    <t>ბენზინიანი წყლის გამყვანი მილი დ-160</t>
  </si>
  <si>
    <t>მილი დ-160</t>
  </si>
  <si>
    <t>ზეთიანი წყლის გამყვანი მილი დ-110</t>
  </si>
  <si>
    <t>მილი დ-110</t>
  </si>
  <si>
    <t>პლასმასის მილი დ-50მმ</t>
  </si>
  <si>
    <t>მილი დ-50</t>
  </si>
  <si>
    <t>პლასმასის კანალიზაციის მუხლი დ-50</t>
  </si>
  <si>
    <t>ფასონური ნაწილები</t>
  </si>
  <si>
    <t>კომ</t>
  </si>
  <si>
    <t>სამკაპი 110*110*110</t>
  </si>
  <si>
    <t>საცობი 110</t>
  </si>
  <si>
    <t>ფოლადის ფურცელი</t>
  </si>
  <si>
    <t>ბენზინიანი წყლის შემკრები კასრი</t>
  </si>
  <si>
    <t>ფასონური ნაწილების დამჭერი</t>
  </si>
  <si>
    <t>ჭის თავსახური</t>
  </si>
  <si>
    <t>ლითონის ფურცელი 4მმ</t>
  </si>
  <si>
    <t>დისპენსერის გარშემო 50მმ სიგანის შველერის ჩადება ნავთობდამჭერისთვის</t>
  </si>
  <si>
    <t>შველერი #50</t>
  </si>
  <si>
    <t xml:space="preserve">                                                          ეზო</t>
  </si>
  <si>
    <t xml:space="preserve">                              არხების მომზადება ელ.ქსელისთვის და ნავთობმილებისთვის  0.3 X 0.5 ( გრუნტის მოჭრით )</t>
  </si>
  <si>
    <t xml:space="preserve">                                                  არხების მომზადება ელ.ქსელისთვის და ნავთობმილებისთვის  0.5 X 0.6  (ბეტონის მომტვრევით)</t>
  </si>
  <si>
    <t xml:space="preserve">                              არხების მომზადება ელ.ქსელისთვის და ნავთობმილებისთვის  0.3 X 0.5 ( ასფალტის მომტვრევით )</t>
  </si>
  <si>
    <t>წყალგამტარი ღარებისა და მილების მონტაჟი</t>
  </si>
  <si>
    <t xml:space="preserve">აივნების პარაპეტის ზედაპირის  მოწყობა კერამოგრანიტის ფილებით </t>
  </si>
  <si>
    <t>რკ.ბეტონის ფილის მოწყობა არხის  ზემოდან 10სმ</t>
  </si>
  <si>
    <t xml:space="preserve">ასფალტის ფენის მოხსნა და გრუნტის დამუშავება </t>
  </si>
  <si>
    <t>ფენილის მოწყობა ვულკანური წიდით (პემზა) 50მმ  (ტროტუარი)</t>
  </si>
  <si>
    <t>იატაკის მოჭიმვა ქვიშა ცემენტის ხსნარით 40მმ (ტროტუარი)</t>
  </si>
  <si>
    <t xml:space="preserve">ტროტუარის ზედაპირის მოპირკეთება კერამოგრანიტის ფილებით </t>
  </si>
  <si>
    <t>ტროტუარის შუბლის მოპირკეთება კერამიკული ფილით</t>
  </si>
  <si>
    <t>კერამიკული ფილა (დამკვეთის კატალოგის მიხედვით)</t>
  </si>
  <si>
    <t>ბალასტი</t>
  </si>
  <si>
    <t xml:space="preserve">დისპენსერის კუნძულის ზედაპირის მოპირკეთება კერამოგრანიტის ფილებით </t>
  </si>
  <si>
    <t>ლითონის ფურცელი ( 2 მმ )</t>
  </si>
  <si>
    <t>საღებავი ( დამკვეთთან შეთანხმებით)</t>
  </si>
  <si>
    <t>ახალი სტელას  ფასების აბრის მონტაჟი</t>
  </si>
  <si>
    <t>ფასების მაჩვენებელი (დამკვეთის მიწოდებით)</t>
  </si>
  <si>
    <t>მოზაიკის აღდგენა ბაქანზე</t>
  </si>
  <si>
    <t>მასალები მოზაიკის აღსადგენად</t>
  </si>
  <si>
    <t>ფასების მაჩვენებელი კუნძულის ტროტუარის აღდგენა ბაზალტის ქვით</t>
  </si>
  <si>
    <t>ფასების მაჩვენებელ კუნძულზე ოვალურად ლითონის ფურცლოვანას მოწყობა გამწვანებისთვის და დამუშავება ანტიკოროზიული საღებავით</t>
  </si>
  <si>
    <t>რეზერვუარის თავის მოწყობა 0.5მმ ლით ფურცლით და ღებვა ანტიკოროზიული საღებავით</t>
  </si>
  <si>
    <t>საწვავის მიმღები მილების კარადის მოწყობა 0,5მმ ლითონის ფურცელით და  ღებვა შავი ანტიკოროზიული სარებავით</t>
  </si>
  <si>
    <t>შრომის ხარჯი (დამკვეთის შესრულებით)</t>
  </si>
  <si>
    <t>საწვავის მიმღები მილების კარადა ( დამკვეთის მიწოდებით)</t>
  </si>
  <si>
    <t>არსებული ფასადის  კედლების    ღებვა წყალემულსია საღებავით (თეთრი ფერი )</t>
  </si>
  <si>
    <t>მილკვადრატი 40*60*2.5</t>
  </si>
  <si>
    <t xml:space="preserve">მილკვადრატი 40*40*2.5 </t>
  </si>
  <si>
    <t xml:space="preserve">მილკვადრატი 20*20*2 </t>
  </si>
  <si>
    <t>ფასების მაჩვენებლი კუნძულის მოხრეშვა</t>
  </si>
  <si>
    <t>სარეზერვუარო პარკის  მოხრეშვა</t>
  </si>
  <si>
    <t>სარეზერვუაროს პარკის  კედლების    ღებვა წყალემულსია საღებავით (თეთრი ფერი )</t>
  </si>
  <si>
    <t>ანტიკოროზიული საღებავი ( დამკვეთთან შეთანხმებით)</t>
  </si>
  <si>
    <t>ძირითადი წყლის მილი დ-50მმ</t>
  </si>
  <si>
    <t>ცენტრალური წყლის ფილტრი</t>
  </si>
  <si>
    <t>მრავალძარღვა ორმაგი იზოლაციის სპილენძის ელ.კაბელის გაყვანა 2*2.5მმ</t>
  </si>
  <si>
    <t>მრავალძარღვა ორმაგი იზოლაციის სპილენძის ელ.კაბელი 2*2.5მმ</t>
  </si>
  <si>
    <t xml:space="preserve">ქსელის კაბელი 3 წვერი  </t>
  </si>
  <si>
    <t>მრავალძარღვა ორმაგი იზოლაციის სპილენძის ელ.კაბელის გაყვანა 4*35მმ</t>
  </si>
  <si>
    <t>მრავალძარღვა ორმაგი იზოლაციის სპილენძის ელ.კაბელი 4*35მმ  (დამკვეთის შესრულებით)</t>
  </si>
  <si>
    <t xml:space="preserve">კედლების წყობა 10 იანი ტიხრის ბლოკით </t>
  </si>
  <si>
    <t>კედლების ნაგვერდულების და კედელში ტრანშეების  დამუშავება და შეღებვა წყალემულსია საღებავით</t>
  </si>
  <si>
    <t xml:space="preserve">აიბნებზე პლინტუსების მოწყობა კერამოგრანიტის ფილებით </t>
  </si>
  <si>
    <t>სილიკონიანი საღებავი (დამკვეთთან შეთანხმებით)</t>
  </si>
  <si>
    <t xml:space="preserve">საწვავის რეზერვუარის გათავისუფლება გრუნტისგან </t>
  </si>
  <si>
    <t>დისპენსერის კუნძულის შუბლების მოპირკეთება ქრომირებული ლით. ფურცლით და ღებვა ანტიკოროზიული საღებავით</t>
  </si>
  <si>
    <t>ბლოკი 10*20*40</t>
  </si>
  <si>
    <t>ბლოკი 20*20*40</t>
  </si>
  <si>
    <t>კიბის მოაჯირების მოწყობა და დამუშავება ანტიკოროზიული საღებავით</t>
  </si>
  <si>
    <t>ლითონის  კარის მოწყობა  შავი ფერის ( სისქით 60 მმ )</t>
  </si>
  <si>
    <t>მასალები ტროტუარის  აღსადგენად</t>
  </si>
  <si>
    <t xml:space="preserve">არსებული სარეზერვუაროს ლითონის კარის ღებვა შავად </t>
  </si>
  <si>
    <t>შრომის ხარჯი (ჯი სი ბი)</t>
  </si>
  <si>
    <t>შრომის ხარჯი  (დამკვეთის მიწოდებით)</t>
  </si>
  <si>
    <t>ქ.ქუთაისში, დ.აღმაშენებლის გამზირსა და და-ძმა უორდოპების გადაკვეთაზე მდებარე   შპს "სან პეტროლიუმ ჯორჯია"-ს იჯარით აღებულ მიწის ნაკვეთზე, ავტოგასამართ სადგურის რეკონსტრუქციის პროექტი</t>
  </si>
  <si>
    <t>ძირითადი მინაბოჭკოვანი წყლის მილი დ-50მმ</t>
  </si>
  <si>
    <t>გლინულა დ-8 ( უკრაინა )</t>
  </si>
  <si>
    <t>აივნებზე 3 პირი წასასმელი ჰიდროიზოლაციის მოწყობა ბადის დაკვრით  ( დამკვეთთან შეთანხმებით )</t>
  </si>
  <si>
    <t>კარ-ფანჯრების მოწყობა თეთრი ფერის მეტალოპლასმასით</t>
  </si>
  <si>
    <t>ლითონის ხუფი  3*1000*1000</t>
  </si>
  <si>
    <t xml:space="preserve">კონდენციონერის ღირებულება და მონტაჟი </t>
  </si>
  <si>
    <t>კონდენციონერის გარე აგრეგატი VRF-20კვტ (დამკვეთთან შეთანხმებით)</t>
  </si>
  <si>
    <t>კონდენციონერის შიდა ბლოკი კასეტური - 5.6 კვტ (დამკვეთთან შეთანხმებით)</t>
  </si>
  <si>
    <t>კონდენციონერის შიდა ბლოკი კასეტური - 2.2 კვტ (დამკვეთთან შეთანხმებით)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</si>
  <si>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სამკაპები,სპილენძის გადამყვანი მუფტები და ა.შ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</si>
</sst>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</cellStyleXfs>
  <cellXfs count="16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7" fillId="0" borderId="5" xfId="7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9">
    <cellStyle name="Normal" xfId="0" builtinId="0"/>
    <cellStyle name="Normal 17 3" xfId="4" xr:uid="{00000000-0005-0000-0000-000001000000}"/>
    <cellStyle name="Normal 53" xfId="8" xr:uid="{00000000-0005-0000-0000-000002000000}"/>
    <cellStyle name="Normal_el.momaragebabenzo" xfId="6" xr:uid="{00000000-0005-0000-0000-000003000000}"/>
    <cellStyle name="Normal_saobieqto" xfId="1" xr:uid="{00000000-0005-0000-0000-000004000000}"/>
    <cellStyle name="Normal_sida kanalizaciadigomi" xfId="2" xr:uid="{00000000-0005-0000-0000-000005000000}"/>
    <cellStyle name="Normal_sida wyalsadeni 3" xfId="3" xr:uid="{00000000-0005-0000-0000-000006000000}"/>
    <cellStyle name="Normal_sida wyalsadeni_xarGaRricxva  remonti maisuraZis q.transp. sammarTvelos" xfId="5" xr:uid="{00000000-0005-0000-0000-000007000000}"/>
    <cellStyle name="Style 1" xfId="7" xr:uid="{00000000-0005-0000-0000-000008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333</xdr:row>
      <xdr:rowOff>0</xdr:rowOff>
    </xdr:from>
    <xdr:to>
      <xdr:col>1</xdr:col>
      <xdr:colOff>790575</xdr:colOff>
      <xdr:row>333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333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</xdr:colOff>
      <xdr:row>333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271</xdr:row>
      <xdr:rowOff>0</xdr:rowOff>
    </xdr:from>
    <xdr:to>
      <xdr:col>1</xdr:col>
      <xdr:colOff>790575</xdr:colOff>
      <xdr:row>271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39833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271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258</xdr:row>
      <xdr:rowOff>276226</xdr:rowOff>
    </xdr:from>
    <xdr:to>
      <xdr:col>39</xdr:col>
      <xdr:colOff>161925</xdr:colOff>
      <xdr:row>262</xdr:row>
      <xdr:rowOff>142876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279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279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279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279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279</xdr:row>
      <xdr:rowOff>123825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278</xdr:row>
      <xdr:rowOff>57150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275</xdr:row>
      <xdr:rowOff>28575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47625</xdr:colOff>
      <xdr:row>274</xdr:row>
      <xdr:rowOff>152400</xdr:rowOff>
    </xdr:from>
    <xdr:ext cx="0" cy="17145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3639800" y="2922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275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275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183</xdr:row>
      <xdr:rowOff>0</xdr:rowOff>
    </xdr:from>
    <xdr:to>
      <xdr:col>1</xdr:col>
      <xdr:colOff>790575</xdr:colOff>
      <xdr:row>183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183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76</xdr:row>
      <xdr:rowOff>0</xdr:rowOff>
    </xdr:from>
    <xdr:to>
      <xdr:col>1</xdr:col>
      <xdr:colOff>790575</xdr:colOff>
      <xdr:row>76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76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76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76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76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76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76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76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69</xdr:row>
      <xdr:rowOff>0</xdr:rowOff>
    </xdr:from>
    <xdr:to>
      <xdr:col>1</xdr:col>
      <xdr:colOff>790575</xdr:colOff>
      <xdr:row>69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66</xdr:row>
      <xdr:rowOff>0</xdr:rowOff>
    </xdr:from>
    <xdr:to>
      <xdr:col>59</xdr:col>
      <xdr:colOff>571500</xdr:colOff>
      <xdr:row>67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opLeftCell="A3" workbookViewId="0">
      <selection activeCell="B39" sqref="B39"/>
    </sheetView>
  </sheetViews>
  <sheetFormatPr defaultRowHeight="12.75" x14ac:dyDescent="0.2"/>
  <cols>
    <col min="1" max="1" width="10.42578125" style="96" customWidth="1"/>
    <col min="2" max="2" width="28.5703125" style="96" customWidth="1"/>
    <col min="3" max="3" width="57.7109375" style="96" customWidth="1"/>
    <col min="4" max="4" width="25.7109375" style="96" customWidth="1"/>
    <col min="5" max="5" width="13.5703125" style="96" customWidth="1"/>
    <col min="6" max="6" width="14" style="96" customWidth="1"/>
    <col min="7" max="256" width="9.140625" style="96"/>
    <col min="257" max="257" width="10.42578125" style="96" customWidth="1"/>
    <col min="258" max="258" width="28.5703125" style="96" customWidth="1"/>
    <col min="259" max="259" width="57.7109375" style="96" customWidth="1"/>
    <col min="260" max="260" width="25.7109375" style="96" customWidth="1"/>
    <col min="261" max="261" width="13.5703125" style="96" customWidth="1"/>
    <col min="262" max="262" width="14" style="96" customWidth="1"/>
    <col min="263" max="512" width="9.140625" style="96"/>
    <col min="513" max="513" width="10.42578125" style="96" customWidth="1"/>
    <col min="514" max="514" width="28.5703125" style="96" customWidth="1"/>
    <col min="515" max="515" width="57.7109375" style="96" customWidth="1"/>
    <col min="516" max="516" width="25.7109375" style="96" customWidth="1"/>
    <col min="517" max="517" width="13.5703125" style="96" customWidth="1"/>
    <col min="518" max="518" width="14" style="96" customWidth="1"/>
    <col min="519" max="768" width="9.140625" style="96"/>
    <col min="769" max="769" width="10.42578125" style="96" customWidth="1"/>
    <col min="770" max="770" width="28.5703125" style="96" customWidth="1"/>
    <col min="771" max="771" width="57.7109375" style="96" customWidth="1"/>
    <col min="772" max="772" width="25.7109375" style="96" customWidth="1"/>
    <col min="773" max="773" width="13.5703125" style="96" customWidth="1"/>
    <col min="774" max="774" width="14" style="96" customWidth="1"/>
    <col min="775" max="1024" width="9.140625" style="96"/>
    <col min="1025" max="1025" width="10.42578125" style="96" customWidth="1"/>
    <col min="1026" max="1026" width="28.5703125" style="96" customWidth="1"/>
    <col min="1027" max="1027" width="57.7109375" style="96" customWidth="1"/>
    <col min="1028" max="1028" width="25.7109375" style="96" customWidth="1"/>
    <col min="1029" max="1029" width="13.5703125" style="96" customWidth="1"/>
    <col min="1030" max="1030" width="14" style="96" customWidth="1"/>
    <col min="1031" max="1280" width="9.140625" style="96"/>
    <col min="1281" max="1281" width="10.42578125" style="96" customWidth="1"/>
    <col min="1282" max="1282" width="28.5703125" style="96" customWidth="1"/>
    <col min="1283" max="1283" width="57.7109375" style="96" customWidth="1"/>
    <col min="1284" max="1284" width="25.7109375" style="96" customWidth="1"/>
    <col min="1285" max="1285" width="13.5703125" style="96" customWidth="1"/>
    <col min="1286" max="1286" width="14" style="96" customWidth="1"/>
    <col min="1287" max="1536" width="9.140625" style="96"/>
    <col min="1537" max="1537" width="10.42578125" style="96" customWidth="1"/>
    <col min="1538" max="1538" width="28.5703125" style="96" customWidth="1"/>
    <col min="1539" max="1539" width="57.7109375" style="96" customWidth="1"/>
    <col min="1540" max="1540" width="25.7109375" style="96" customWidth="1"/>
    <col min="1541" max="1541" width="13.5703125" style="96" customWidth="1"/>
    <col min="1542" max="1542" width="14" style="96" customWidth="1"/>
    <col min="1543" max="1792" width="9.140625" style="96"/>
    <col min="1793" max="1793" width="10.42578125" style="96" customWidth="1"/>
    <col min="1794" max="1794" width="28.5703125" style="96" customWidth="1"/>
    <col min="1795" max="1795" width="57.7109375" style="96" customWidth="1"/>
    <col min="1796" max="1796" width="25.7109375" style="96" customWidth="1"/>
    <col min="1797" max="1797" width="13.5703125" style="96" customWidth="1"/>
    <col min="1798" max="1798" width="14" style="96" customWidth="1"/>
    <col min="1799" max="2048" width="9.140625" style="96"/>
    <col min="2049" max="2049" width="10.42578125" style="96" customWidth="1"/>
    <col min="2050" max="2050" width="28.5703125" style="96" customWidth="1"/>
    <col min="2051" max="2051" width="57.7109375" style="96" customWidth="1"/>
    <col min="2052" max="2052" width="25.7109375" style="96" customWidth="1"/>
    <col min="2053" max="2053" width="13.5703125" style="96" customWidth="1"/>
    <col min="2054" max="2054" width="14" style="96" customWidth="1"/>
    <col min="2055" max="2304" width="9.140625" style="96"/>
    <col min="2305" max="2305" width="10.42578125" style="96" customWidth="1"/>
    <col min="2306" max="2306" width="28.5703125" style="96" customWidth="1"/>
    <col min="2307" max="2307" width="57.7109375" style="96" customWidth="1"/>
    <col min="2308" max="2308" width="25.7109375" style="96" customWidth="1"/>
    <col min="2309" max="2309" width="13.5703125" style="96" customWidth="1"/>
    <col min="2310" max="2310" width="14" style="96" customWidth="1"/>
    <col min="2311" max="2560" width="9.140625" style="96"/>
    <col min="2561" max="2561" width="10.42578125" style="96" customWidth="1"/>
    <col min="2562" max="2562" width="28.5703125" style="96" customWidth="1"/>
    <col min="2563" max="2563" width="57.7109375" style="96" customWidth="1"/>
    <col min="2564" max="2564" width="25.7109375" style="96" customWidth="1"/>
    <col min="2565" max="2565" width="13.5703125" style="96" customWidth="1"/>
    <col min="2566" max="2566" width="14" style="96" customWidth="1"/>
    <col min="2567" max="2816" width="9.140625" style="96"/>
    <col min="2817" max="2817" width="10.42578125" style="96" customWidth="1"/>
    <col min="2818" max="2818" width="28.5703125" style="96" customWidth="1"/>
    <col min="2819" max="2819" width="57.7109375" style="96" customWidth="1"/>
    <col min="2820" max="2820" width="25.7109375" style="96" customWidth="1"/>
    <col min="2821" max="2821" width="13.5703125" style="96" customWidth="1"/>
    <col min="2822" max="2822" width="14" style="96" customWidth="1"/>
    <col min="2823" max="3072" width="9.140625" style="96"/>
    <col min="3073" max="3073" width="10.42578125" style="96" customWidth="1"/>
    <col min="3074" max="3074" width="28.5703125" style="96" customWidth="1"/>
    <col min="3075" max="3075" width="57.7109375" style="96" customWidth="1"/>
    <col min="3076" max="3076" width="25.7109375" style="96" customWidth="1"/>
    <col min="3077" max="3077" width="13.5703125" style="96" customWidth="1"/>
    <col min="3078" max="3078" width="14" style="96" customWidth="1"/>
    <col min="3079" max="3328" width="9.140625" style="96"/>
    <col min="3329" max="3329" width="10.42578125" style="96" customWidth="1"/>
    <col min="3330" max="3330" width="28.5703125" style="96" customWidth="1"/>
    <col min="3331" max="3331" width="57.7109375" style="96" customWidth="1"/>
    <col min="3332" max="3332" width="25.7109375" style="96" customWidth="1"/>
    <col min="3333" max="3333" width="13.5703125" style="96" customWidth="1"/>
    <col min="3334" max="3334" width="14" style="96" customWidth="1"/>
    <col min="3335" max="3584" width="9.140625" style="96"/>
    <col min="3585" max="3585" width="10.42578125" style="96" customWidth="1"/>
    <col min="3586" max="3586" width="28.5703125" style="96" customWidth="1"/>
    <col min="3587" max="3587" width="57.7109375" style="96" customWidth="1"/>
    <col min="3588" max="3588" width="25.7109375" style="96" customWidth="1"/>
    <col min="3589" max="3589" width="13.5703125" style="96" customWidth="1"/>
    <col min="3590" max="3590" width="14" style="96" customWidth="1"/>
    <col min="3591" max="3840" width="9.140625" style="96"/>
    <col min="3841" max="3841" width="10.42578125" style="96" customWidth="1"/>
    <col min="3842" max="3842" width="28.5703125" style="96" customWidth="1"/>
    <col min="3843" max="3843" width="57.7109375" style="96" customWidth="1"/>
    <col min="3844" max="3844" width="25.7109375" style="96" customWidth="1"/>
    <col min="3845" max="3845" width="13.5703125" style="96" customWidth="1"/>
    <col min="3846" max="3846" width="14" style="96" customWidth="1"/>
    <col min="3847" max="4096" width="9.140625" style="96"/>
    <col min="4097" max="4097" width="10.42578125" style="96" customWidth="1"/>
    <col min="4098" max="4098" width="28.5703125" style="96" customWidth="1"/>
    <col min="4099" max="4099" width="57.7109375" style="96" customWidth="1"/>
    <col min="4100" max="4100" width="25.7109375" style="96" customWidth="1"/>
    <col min="4101" max="4101" width="13.5703125" style="96" customWidth="1"/>
    <col min="4102" max="4102" width="14" style="96" customWidth="1"/>
    <col min="4103" max="4352" width="9.140625" style="96"/>
    <col min="4353" max="4353" width="10.42578125" style="96" customWidth="1"/>
    <col min="4354" max="4354" width="28.5703125" style="96" customWidth="1"/>
    <col min="4355" max="4355" width="57.7109375" style="96" customWidth="1"/>
    <col min="4356" max="4356" width="25.7109375" style="96" customWidth="1"/>
    <col min="4357" max="4357" width="13.5703125" style="96" customWidth="1"/>
    <col min="4358" max="4358" width="14" style="96" customWidth="1"/>
    <col min="4359" max="4608" width="9.140625" style="96"/>
    <col min="4609" max="4609" width="10.42578125" style="96" customWidth="1"/>
    <col min="4610" max="4610" width="28.5703125" style="96" customWidth="1"/>
    <col min="4611" max="4611" width="57.7109375" style="96" customWidth="1"/>
    <col min="4612" max="4612" width="25.7109375" style="96" customWidth="1"/>
    <col min="4613" max="4613" width="13.5703125" style="96" customWidth="1"/>
    <col min="4614" max="4614" width="14" style="96" customWidth="1"/>
    <col min="4615" max="4864" width="9.140625" style="96"/>
    <col min="4865" max="4865" width="10.42578125" style="96" customWidth="1"/>
    <col min="4866" max="4866" width="28.5703125" style="96" customWidth="1"/>
    <col min="4867" max="4867" width="57.7109375" style="96" customWidth="1"/>
    <col min="4868" max="4868" width="25.7109375" style="96" customWidth="1"/>
    <col min="4869" max="4869" width="13.5703125" style="96" customWidth="1"/>
    <col min="4870" max="4870" width="14" style="96" customWidth="1"/>
    <col min="4871" max="5120" width="9.140625" style="96"/>
    <col min="5121" max="5121" width="10.42578125" style="96" customWidth="1"/>
    <col min="5122" max="5122" width="28.5703125" style="96" customWidth="1"/>
    <col min="5123" max="5123" width="57.7109375" style="96" customWidth="1"/>
    <col min="5124" max="5124" width="25.7109375" style="96" customWidth="1"/>
    <col min="5125" max="5125" width="13.5703125" style="96" customWidth="1"/>
    <col min="5126" max="5126" width="14" style="96" customWidth="1"/>
    <col min="5127" max="5376" width="9.140625" style="96"/>
    <col min="5377" max="5377" width="10.42578125" style="96" customWidth="1"/>
    <col min="5378" max="5378" width="28.5703125" style="96" customWidth="1"/>
    <col min="5379" max="5379" width="57.7109375" style="96" customWidth="1"/>
    <col min="5380" max="5380" width="25.7109375" style="96" customWidth="1"/>
    <col min="5381" max="5381" width="13.5703125" style="96" customWidth="1"/>
    <col min="5382" max="5382" width="14" style="96" customWidth="1"/>
    <col min="5383" max="5632" width="9.140625" style="96"/>
    <col min="5633" max="5633" width="10.42578125" style="96" customWidth="1"/>
    <col min="5634" max="5634" width="28.5703125" style="96" customWidth="1"/>
    <col min="5635" max="5635" width="57.7109375" style="96" customWidth="1"/>
    <col min="5636" max="5636" width="25.7109375" style="96" customWidth="1"/>
    <col min="5637" max="5637" width="13.5703125" style="96" customWidth="1"/>
    <col min="5638" max="5638" width="14" style="96" customWidth="1"/>
    <col min="5639" max="5888" width="9.140625" style="96"/>
    <col min="5889" max="5889" width="10.42578125" style="96" customWidth="1"/>
    <col min="5890" max="5890" width="28.5703125" style="96" customWidth="1"/>
    <col min="5891" max="5891" width="57.7109375" style="96" customWidth="1"/>
    <col min="5892" max="5892" width="25.7109375" style="96" customWidth="1"/>
    <col min="5893" max="5893" width="13.5703125" style="96" customWidth="1"/>
    <col min="5894" max="5894" width="14" style="96" customWidth="1"/>
    <col min="5895" max="6144" width="9.140625" style="96"/>
    <col min="6145" max="6145" width="10.42578125" style="96" customWidth="1"/>
    <col min="6146" max="6146" width="28.5703125" style="96" customWidth="1"/>
    <col min="6147" max="6147" width="57.7109375" style="96" customWidth="1"/>
    <col min="6148" max="6148" width="25.7109375" style="96" customWidth="1"/>
    <col min="6149" max="6149" width="13.5703125" style="96" customWidth="1"/>
    <col min="6150" max="6150" width="14" style="96" customWidth="1"/>
    <col min="6151" max="6400" width="9.140625" style="96"/>
    <col min="6401" max="6401" width="10.42578125" style="96" customWidth="1"/>
    <col min="6402" max="6402" width="28.5703125" style="96" customWidth="1"/>
    <col min="6403" max="6403" width="57.7109375" style="96" customWidth="1"/>
    <col min="6404" max="6404" width="25.7109375" style="96" customWidth="1"/>
    <col min="6405" max="6405" width="13.5703125" style="96" customWidth="1"/>
    <col min="6406" max="6406" width="14" style="96" customWidth="1"/>
    <col min="6407" max="6656" width="9.140625" style="96"/>
    <col min="6657" max="6657" width="10.42578125" style="96" customWidth="1"/>
    <col min="6658" max="6658" width="28.5703125" style="96" customWidth="1"/>
    <col min="6659" max="6659" width="57.7109375" style="96" customWidth="1"/>
    <col min="6660" max="6660" width="25.7109375" style="96" customWidth="1"/>
    <col min="6661" max="6661" width="13.5703125" style="96" customWidth="1"/>
    <col min="6662" max="6662" width="14" style="96" customWidth="1"/>
    <col min="6663" max="6912" width="9.140625" style="96"/>
    <col min="6913" max="6913" width="10.42578125" style="96" customWidth="1"/>
    <col min="6914" max="6914" width="28.5703125" style="96" customWidth="1"/>
    <col min="6915" max="6915" width="57.7109375" style="96" customWidth="1"/>
    <col min="6916" max="6916" width="25.7109375" style="96" customWidth="1"/>
    <col min="6917" max="6917" width="13.5703125" style="96" customWidth="1"/>
    <col min="6918" max="6918" width="14" style="96" customWidth="1"/>
    <col min="6919" max="7168" width="9.140625" style="96"/>
    <col min="7169" max="7169" width="10.42578125" style="96" customWidth="1"/>
    <col min="7170" max="7170" width="28.5703125" style="96" customWidth="1"/>
    <col min="7171" max="7171" width="57.7109375" style="96" customWidth="1"/>
    <col min="7172" max="7172" width="25.7109375" style="96" customWidth="1"/>
    <col min="7173" max="7173" width="13.5703125" style="96" customWidth="1"/>
    <col min="7174" max="7174" width="14" style="96" customWidth="1"/>
    <col min="7175" max="7424" width="9.140625" style="96"/>
    <col min="7425" max="7425" width="10.42578125" style="96" customWidth="1"/>
    <col min="7426" max="7426" width="28.5703125" style="96" customWidth="1"/>
    <col min="7427" max="7427" width="57.7109375" style="96" customWidth="1"/>
    <col min="7428" max="7428" width="25.7109375" style="96" customWidth="1"/>
    <col min="7429" max="7429" width="13.5703125" style="96" customWidth="1"/>
    <col min="7430" max="7430" width="14" style="96" customWidth="1"/>
    <col min="7431" max="7680" width="9.140625" style="96"/>
    <col min="7681" max="7681" width="10.42578125" style="96" customWidth="1"/>
    <col min="7682" max="7682" width="28.5703125" style="96" customWidth="1"/>
    <col min="7683" max="7683" width="57.7109375" style="96" customWidth="1"/>
    <col min="7684" max="7684" width="25.7109375" style="96" customWidth="1"/>
    <col min="7685" max="7685" width="13.5703125" style="96" customWidth="1"/>
    <col min="7686" max="7686" width="14" style="96" customWidth="1"/>
    <col min="7687" max="7936" width="9.140625" style="96"/>
    <col min="7937" max="7937" width="10.42578125" style="96" customWidth="1"/>
    <col min="7938" max="7938" width="28.5703125" style="96" customWidth="1"/>
    <col min="7939" max="7939" width="57.7109375" style="96" customWidth="1"/>
    <col min="7940" max="7940" width="25.7109375" style="96" customWidth="1"/>
    <col min="7941" max="7941" width="13.5703125" style="96" customWidth="1"/>
    <col min="7942" max="7942" width="14" style="96" customWidth="1"/>
    <col min="7943" max="8192" width="9.140625" style="96"/>
    <col min="8193" max="8193" width="10.42578125" style="96" customWidth="1"/>
    <col min="8194" max="8194" width="28.5703125" style="96" customWidth="1"/>
    <col min="8195" max="8195" width="57.7109375" style="96" customWidth="1"/>
    <col min="8196" max="8196" width="25.7109375" style="96" customWidth="1"/>
    <col min="8197" max="8197" width="13.5703125" style="96" customWidth="1"/>
    <col min="8198" max="8198" width="14" style="96" customWidth="1"/>
    <col min="8199" max="8448" width="9.140625" style="96"/>
    <col min="8449" max="8449" width="10.42578125" style="96" customWidth="1"/>
    <col min="8450" max="8450" width="28.5703125" style="96" customWidth="1"/>
    <col min="8451" max="8451" width="57.7109375" style="96" customWidth="1"/>
    <col min="8452" max="8452" width="25.7109375" style="96" customWidth="1"/>
    <col min="8453" max="8453" width="13.5703125" style="96" customWidth="1"/>
    <col min="8454" max="8454" width="14" style="96" customWidth="1"/>
    <col min="8455" max="8704" width="9.140625" style="96"/>
    <col min="8705" max="8705" width="10.42578125" style="96" customWidth="1"/>
    <col min="8706" max="8706" width="28.5703125" style="96" customWidth="1"/>
    <col min="8707" max="8707" width="57.7109375" style="96" customWidth="1"/>
    <col min="8708" max="8708" width="25.7109375" style="96" customWidth="1"/>
    <col min="8709" max="8709" width="13.5703125" style="96" customWidth="1"/>
    <col min="8710" max="8710" width="14" style="96" customWidth="1"/>
    <col min="8711" max="8960" width="9.140625" style="96"/>
    <col min="8961" max="8961" width="10.42578125" style="96" customWidth="1"/>
    <col min="8962" max="8962" width="28.5703125" style="96" customWidth="1"/>
    <col min="8963" max="8963" width="57.7109375" style="96" customWidth="1"/>
    <col min="8964" max="8964" width="25.7109375" style="96" customWidth="1"/>
    <col min="8965" max="8965" width="13.5703125" style="96" customWidth="1"/>
    <col min="8966" max="8966" width="14" style="96" customWidth="1"/>
    <col min="8967" max="9216" width="9.140625" style="96"/>
    <col min="9217" max="9217" width="10.42578125" style="96" customWidth="1"/>
    <col min="9218" max="9218" width="28.5703125" style="96" customWidth="1"/>
    <col min="9219" max="9219" width="57.7109375" style="96" customWidth="1"/>
    <col min="9220" max="9220" width="25.7109375" style="96" customWidth="1"/>
    <col min="9221" max="9221" width="13.5703125" style="96" customWidth="1"/>
    <col min="9222" max="9222" width="14" style="96" customWidth="1"/>
    <col min="9223" max="9472" width="9.140625" style="96"/>
    <col min="9473" max="9473" width="10.42578125" style="96" customWidth="1"/>
    <col min="9474" max="9474" width="28.5703125" style="96" customWidth="1"/>
    <col min="9475" max="9475" width="57.7109375" style="96" customWidth="1"/>
    <col min="9476" max="9476" width="25.7109375" style="96" customWidth="1"/>
    <col min="9477" max="9477" width="13.5703125" style="96" customWidth="1"/>
    <col min="9478" max="9478" width="14" style="96" customWidth="1"/>
    <col min="9479" max="9728" width="9.140625" style="96"/>
    <col min="9729" max="9729" width="10.42578125" style="96" customWidth="1"/>
    <col min="9730" max="9730" width="28.5703125" style="96" customWidth="1"/>
    <col min="9731" max="9731" width="57.7109375" style="96" customWidth="1"/>
    <col min="9732" max="9732" width="25.7109375" style="96" customWidth="1"/>
    <col min="9733" max="9733" width="13.5703125" style="96" customWidth="1"/>
    <col min="9734" max="9734" width="14" style="96" customWidth="1"/>
    <col min="9735" max="9984" width="9.140625" style="96"/>
    <col min="9985" max="9985" width="10.42578125" style="96" customWidth="1"/>
    <col min="9986" max="9986" width="28.5703125" style="96" customWidth="1"/>
    <col min="9987" max="9987" width="57.7109375" style="96" customWidth="1"/>
    <col min="9988" max="9988" width="25.7109375" style="96" customWidth="1"/>
    <col min="9989" max="9989" width="13.5703125" style="96" customWidth="1"/>
    <col min="9990" max="9990" width="14" style="96" customWidth="1"/>
    <col min="9991" max="10240" width="9.140625" style="96"/>
    <col min="10241" max="10241" width="10.42578125" style="96" customWidth="1"/>
    <col min="10242" max="10242" width="28.5703125" style="96" customWidth="1"/>
    <col min="10243" max="10243" width="57.7109375" style="96" customWidth="1"/>
    <col min="10244" max="10244" width="25.7109375" style="96" customWidth="1"/>
    <col min="10245" max="10245" width="13.5703125" style="96" customWidth="1"/>
    <col min="10246" max="10246" width="14" style="96" customWidth="1"/>
    <col min="10247" max="10496" width="9.140625" style="96"/>
    <col min="10497" max="10497" width="10.42578125" style="96" customWidth="1"/>
    <col min="10498" max="10498" width="28.5703125" style="96" customWidth="1"/>
    <col min="10499" max="10499" width="57.7109375" style="96" customWidth="1"/>
    <col min="10500" max="10500" width="25.7109375" style="96" customWidth="1"/>
    <col min="10501" max="10501" width="13.5703125" style="96" customWidth="1"/>
    <col min="10502" max="10502" width="14" style="96" customWidth="1"/>
    <col min="10503" max="10752" width="9.140625" style="96"/>
    <col min="10753" max="10753" width="10.42578125" style="96" customWidth="1"/>
    <col min="10754" max="10754" width="28.5703125" style="96" customWidth="1"/>
    <col min="10755" max="10755" width="57.7109375" style="96" customWidth="1"/>
    <col min="10756" max="10756" width="25.7109375" style="96" customWidth="1"/>
    <col min="10757" max="10757" width="13.5703125" style="96" customWidth="1"/>
    <col min="10758" max="10758" width="14" style="96" customWidth="1"/>
    <col min="10759" max="11008" width="9.140625" style="96"/>
    <col min="11009" max="11009" width="10.42578125" style="96" customWidth="1"/>
    <col min="11010" max="11010" width="28.5703125" style="96" customWidth="1"/>
    <col min="11011" max="11011" width="57.7109375" style="96" customWidth="1"/>
    <col min="11012" max="11012" width="25.7109375" style="96" customWidth="1"/>
    <col min="11013" max="11013" width="13.5703125" style="96" customWidth="1"/>
    <col min="11014" max="11014" width="14" style="96" customWidth="1"/>
    <col min="11015" max="11264" width="9.140625" style="96"/>
    <col min="11265" max="11265" width="10.42578125" style="96" customWidth="1"/>
    <col min="11266" max="11266" width="28.5703125" style="96" customWidth="1"/>
    <col min="11267" max="11267" width="57.7109375" style="96" customWidth="1"/>
    <col min="11268" max="11268" width="25.7109375" style="96" customWidth="1"/>
    <col min="11269" max="11269" width="13.5703125" style="96" customWidth="1"/>
    <col min="11270" max="11270" width="14" style="96" customWidth="1"/>
    <col min="11271" max="11520" width="9.140625" style="96"/>
    <col min="11521" max="11521" width="10.42578125" style="96" customWidth="1"/>
    <col min="11522" max="11522" width="28.5703125" style="96" customWidth="1"/>
    <col min="11523" max="11523" width="57.7109375" style="96" customWidth="1"/>
    <col min="11524" max="11524" width="25.7109375" style="96" customWidth="1"/>
    <col min="11525" max="11525" width="13.5703125" style="96" customWidth="1"/>
    <col min="11526" max="11526" width="14" style="96" customWidth="1"/>
    <col min="11527" max="11776" width="9.140625" style="96"/>
    <col min="11777" max="11777" width="10.42578125" style="96" customWidth="1"/>
    <col min="11778" max="11778" width="28.5703125" style="96" customWidth="1"/>
    <col min="11779" max="11779" width="57.7109375" style="96" customWidth="1"/>
    <col min="11780" max="11780" width="25.7109375" style="96" customWidth="1"/>
    <col min="11781" max="11781" width="13.5703125" style="96" customWidth="1"/>
    <col min="11782" max="11782" width="14" style="96" customWidth="1"/>
    <col min="11783" max="12032" width="9.140625" style="96"/>
    <col min="12033" max="12033" width="10.42578125" style="96" customWidth="1"/>
    <col min="12034" max="12034" width="28.5703125" style="96" customWidth="1"/>
    <col min="12035" max="12035" width="57.7109375" style="96" customWidth="1"/>
    <col min="12036" max="12036" width="25.7109375" style="96" customWidth="1"/>
    <col min="12037" max="12037" width="13.5703125" style="96" customWidth="1"/>
    <col min="12038" max="12038" width="14" style="96" customWidth="1"/>
    <col min="12039" max="12288" width="9.140625" style="96"/>
    <col min="12289" max="12289" width="10.42578125" style="96" customWidth="1"/>
    <col min="12290" max="12290" width="28.5703125" style="96" customWidth="1"/>
    <col min="12291" max="12291" width="57.7109375" style="96" customWidth="1"/>
    <col min="12292" max="12292" width="25.7109375" style="96" customWidth="1"/>
    <col min="12293" max="12293" width="13.5703125" style="96" customWidth="1"/>
    <col min="12294" max="12294" width="14" style="96" customWidth="1"/>
    <col min="12295" max="12544" width="9.140625" style="96"/>
    <col min="12545" max="12545" width="10.42578125" style="96" customWidth="1"/>
    <col min="12546" max="12546" width="28.5703125" style="96" customWidth="1"/>
    <col min="12547" max="12547" width="57.7109375" style="96" customWidth="1"/>
    <col min="12548" max="12548" width="25.7109375" style="96" customWidth="1"/>
    <col min="12549" max="12549" width="13.5703125" style="96" customWidth="1"/>
    <col min="12550" max="12550" width="14" style="96" customWidth="1"/>
    <col min="12551" max="12800" width="9.140625" style="96"/>
    <col min="12801" max="12801" width="10.42578125" style="96" customWidth="1"/>
    <col min="12802" max="12802" width="28.5703125" style="96" customWidth="1"/>
    <col min="12803" max="12803" width="57.7109375" style="96" customWidth="1"/>
    <col min="12804" max="12804" width="25.7109375" style="96" customWidth="1"/>
    <col min="12805" max="12805" width="13.5703125" style="96" customWidth="1"/>
    <col min="12806" max="12806" width="14" style="96" customWidth="1"/>
    <col min="12807" max="13056" width="9.140625" style="96"/>
    <col min="13057" max="13057" width="10.42578125" style="96" customWidth="1"/>
    <col min="13058" max="13058" width="28.5703125" style="96" customWidth="1"/>
    <col min="13059" max="13059" width="57.7109375" style="96" customWidth="1"/>
    <col min="13060" max="13060" width="25.7109375" style="96" customWidth="1"/>
    <col min="13061" max="13061" width="13.5703125" style="96" customWidth="1"/>
    <col min="13062" max="13062" width="14" style="96" customWidth="1"/>
    <col min="13063" max="13312" width="9.140625" style="96"/>
    <col min="13313" max="13313" width="10.42578125" style="96" customWidth="1"/>
    <col min="13314" max="13314" width="28.5703125" style="96" customWidth="1"/>
    <col min="13315" max="13315" width="57.7109375" style="96" customWidth="1"/>
    <col min="13316" max="13316" width="25.7109375" style="96" customWidth="1"/>
    <col min="13317" max="13317" width="13.5703125" style="96" customWidth="1"/>
    <col min="13318" max="13318" width="14" style="96" customWidth="1"/>
    <col min="13319" max="13568" width="9.140625" style="96"/>
    <col min="13569" max="13569" width="10.42578125" style="96" customWidth="1"/>
    <col min="13570" max="13570" width="28.5703125" style="96" customWidth="1"/>
    <col min="13571" max="13571" width="57.7109375" style="96" customWidth="1"/>
    <col min="13572" max="13572" width="25.7109375" style="96" customWidth="1"/>
    <col min="13573" max="13573" width="13.5703125" style="96" customWidth="1"/>
    <col min="13574" max="13574" width="14" style="96" customWidth="1"/>
    <col min="13575" max="13824" width="9.140625" style="96"/>
    <col min="13825" max="13825" width="10.42578125" style="96" customWidth="1"/>
    <col min="13826" max="13826" width="28.5703125" style="96" customWidth="1"/>
    <col min="13827" max="13827" width="57.7109375" style="96" customWidth="1"/>
    <col min="13828" max="13828" width="25.7109375" style="96" customWidth="1"/>
    <col min="13829" max="13829" width="13.5703125" style="96" customWidth="1"/>
    <col min="13830" max="13830" width="14" style="96" customWidth="1"/>
    <col min="13831" max="14080" width="9.140625" style="96"/>
    <col min="14081" max="14081" width="10.42578125" style="96" customWidth="1"/>
    <col min="14082" max="14082" width="28.5703125" style="96" customWidth="1"/>
    <col min="14083" max="14083" width="57.7109375" style="96" customWidth="1"/>
    <col min="14084" max="14084" width="25.7109375" style="96" customWidth="1"/>
    <col min="14085" max="14085" width="13.5703125" style="96" customWidth="1"/>
    <col min="14086" max="14086" width="14" style="96" customWidth="1"/>
    <col min="14087" max="14336" width="9.140625" style="96"/>
    <col min="14337" max="14337" width="10.42578125" style="96" customWidth="1"/>
    <col min="14338" max="14338" width="28.5703125" style="96" customWidth="1"/>
    <col min="14339" max="14339" width="57.7109375" style="96" customWidth="1"/>
    <col min="14340" max="14340" width="25.7109375" style="96" customWidth="1"/>
    <col min="14341" max="14341" width="13.5703125" style="96" customWidth="1"/>
    <col min="14342" max="14342" width="14" style="96" customWidth="1"/>
    <col min="14343" max="14592" width="9.140625" style="96"/>
    <col min="14593" max="14593" width="10.42578125" style="96" customWidth="1"/>
    <col min="14594" max="14594" width="28.5703125" style="96" customWidth="1"/>
    <col min="14595" max="14595" width="57.7109375" style="96" customWidth="1"/>
    <col min="14596" max="14596" width="25.7109375" style="96" customWidth="1"/>
    <col min="14597" max="14597" width="13.5703125" style="96" customWidth="1"/>
    <col min="14598" max="14598" width="14" style="96" customWidth="1"/>
    <col min="14599" max="14848" width="9.140625" style="96"/>
    <col min="14849" max="14849" width="10.42578125" style="96" customWidth="1"/>
    <col min="14850" max="14850" width="28.5703125" style="96" customWidth="1"/>
    <col min="14851" max="14851" width="57.7109375" style="96" customWidth="1"/>
    <col min="14852" max="14852" width="25.7109375" style="96" customWidth="1"/>
    <col min="14853" max="14853" width="13.5703125" style="96" customWidth="1"/>
    <col min="14854" max="14854" width="14" style="96" customWidth="1"/>
    <col min="14855" max="15104" width="9.140625" style="96"/>
    <col min="15105" max="15105" width="10.42578125" style="96" customWidth="1"/>
    <col min="15106" max="15106" width="28.5703125" style="96" customWidth="1"/>
    <col min="15107" max="15107" width="57.7109375" style="96" customWidth="1"/>
    <col min="15108" max="15108" width="25.7109375" style="96" customWidth="1"/>
    <col min="15109" max="15109" width="13.5703125" style="96" customWidth="1"/>
    <col min="15110" max="15110" width="14" style="96" customWidth="1"/>
    <col min="15111" max="15360" width="9.140625" style="96"/>
    <col min="15361" max="15361" width="10.42578125" style="96" customWidth="1"/>
    <col min="15362" max="15362" width="28.5703125" style="96" customWidth="1"/>
    <col min="15363" max="15363" width="57.7109375" style="96" customWidth="1"/>
    <col min="15364" max="15364" width="25.7109375" style="96" customWidth="1"/>
    <col min="15365" max="15365" width="13.5703125" style="96" customWidth="1"/>
    <col min="15366" max="15366" width="14" style="96" customWidth="1"/>
    <col min="15367" max="15616" width="9.140625" style="96"/>
    <col min="15617" max="15617" width="10.42578125" style="96" customWidth="1"/>
    <col min="15618" max="15618" width="28.5703125" style="96" customWidth="1"/>
    <col min="15619" max="15619" width="57.7109375" style="96" customWidth="1"/>
    <col min="15620" max="15620" width="25.7109375" style="96" customWidth="1"/>
    <col min="15621" max="15621" width="13.5703125" style="96" customWidth="1"/>
    <col min="15622" max="15622" width="14" style="96" customWidth="1"/>
    <col min="15623" max="15872" width="9.140625" style="96"/>
    <col min="15873" max="15873" width="10.42578125" style="96" customWidth="1"/>
    <col min="15874" max="15874" width="28.5703125" style="96" customWidth="1"/>
    <col min="15875" max="15875" width="57.7109375" style="96" customWidth="1"/>
    <col min="15876" max="15876" width="25.7109375" style="96" customWidth="1"/>
    <col min="15877" max="15877" width="13.5703125" style="96" customWidth="1"/>
    <col min="15878" max="15878" width="14" style="96" customWidth="1"/>
    <col min="15879" max="16128" width="9.140625" style="96"/>
    <col min="16129" max="16129" width="10.42578125" style="96" customWidth="1"/>
    <col min="16130" max="16130" width="28.5703125" style="96" customWidth="1"/>
    <col min="16131" max="16131" width="57.7109375" style="96" customWidth="1"/>
    <col min="16132" max="16132" width="25.7109375" style="96" customWidth="1"/>
    <col min="16133" max="16133" width="13.5703125" style="96" customWidth="1"/>
    <col min="16134" max="16134" width="14" style="96" customWidth="1"/>
    <col min="16135" max="16384" width="9.140625" style="96"/>
  </cols>
  <sheetData>
    <row r="2" spans="1:5" ht="59.25" customHeight="1" x14ac:dyDescent="0.2">
      <c r="B2" s="117" t="s">
        <v>332</v>
      </c>
      <c r="C2" s="117"/>
      <c r="D2" s="117"/>
      <c r="E2" s="97"/>
    </row>
    <row r="3" spans="1:5" ht="15" x14ac:dyDescent="0.2">
      <c r="A3" s="98"/>
      <c r="B3" s="97" t="s">
        <v>58</v>
      </c>
      <c r="C3" s="97"/>
      <c r="D3" s="97"/>
      <c r="E3" s="97"/>
    </row>
    <row r="4" spans="1:5" ht="15" x14ac:dyDescent="0.2">
      <c r="A4" s="98"/>
      <c r="B4" s="97"/>
      <c r="C4" s="97"/>
      <c r="D4" s="99"/>
    </row>
    <row r="5" spans="1:5" ht="21.75" customHeight="1" x14ac:dyDescent="0.3">
      <c r="A5" s="98"/>
      <c r="B5" s="100"/>
      <c r="C5" s="115" t="s">
        <v>116</v>
      </c>
      <c r="D5" s="116"/>
    </row>
    <row r="6" spans="1:5" x14ac:dyDescent="0.2">
      <c r="A6" s="98"/>
      <c r="B6" s="100"/>
      <c r="C6" s="100"/>
      <c r="D6" s="98"/>
    </row>
    <row r="7" spans="1:5" ht="15.75" x14ac:dyDescent="0.25">
      <c r="A7" s="101"/>
      <c r="B7" s="101"/>
      <c r="C7" s="101"/>
      <c r="D7" s="101"/>
    </row>
    <row r="8" spans="1:5" ht="15.75" x14ac:dyDescent="0.2">
      <c r="A8" s="102" t="s">
        <v>41</v>
      </c>
      <c r="B8" s="103" t="s">
        <v>63</v>
      </c>
      <c r="C8" s="104" t="s">
        <v>64</v>
      </c>
      <c r="D8" s="103" t="s">
        <v>65</v>
      </c>
    </row>
    <row r="9" spans="1:5" ht="15.75" x14ac:dyDescent="0.25">
      <c r="A9" s="105">
        <v>1</v>
      </c>
      <c r="B9" s="106">
        <v>2</v>
      </c>
      <c r="C9" s="107">
        <v>3</v>
      </c>
      <c r="D9" s="106">
        <v>4</v>
      </c>
    </row>
    <row r="10" spans="1:5" ht="15.75" x14ac:dyDescent="0.2">
      <c r="A10" s="108">
        <v>1</v>
      </c>
      <c r="B10" s="108" t="s">
        <v>59</v>
      </c>
      <c r="C10" s="109" t="s">
        <v>94</v>
      </c>
      <c r="D10" s="110">
        <f>მაღაზია!L344</f>
        <v>0</v>
      </c>
    </row>
    <row r="11" spans="1:5" ht="15.75" x14ac:dyDescent="0.2">
      <c r="A11" s="108">
        <v>2</v>
      </c>
      <c r="B11" s="108" t="s">
        <v>61</v>
      </c>
      <c r="C11" s="109" t="s">
        <v>172</v>
      </c>
      <c r="D11" s="110">
        <f>ეზო!L194</f>
        <v>0</v>
      </c>
    </row>
    <row r="12" spans="1:5" ht="15.75" x14ac:dyDescent="0.2">
      <c r="A12" s="108">
        <v>3</v>
      </c>
      <c r="B12" s="108" t="s">
        <v>62</v>
      </c>
      <c r="C12" s="109" t="s">
        <v>173</v>
      </c>
      <c r="D12" s="110">
        <f>'წყალსადენ კანალიზაცია'!L87</f>
        <v>0</v>
      </c>
    </row>
    <row r="13" spans="1:5" ht="15.75" x14ac:dyDescent="0.2">
      <c r="A13" s="108">
        <v>4</v>
      </c>
      <c r="B13" s="108" t="s">
        <v>115</v>
      </c>
      <c r="C13" s="109" t="s">
        <v>60</v>
      </c>
      <c r="D13" s="110">
        <f>ელ.ქსელი!L80</f>
        <v>0</v>
      </c>
    </row>
    <row r="14" spans="1:5" ht="15.75" x14ac:dyDescent="0.2">
      <c r="A14" s="111"/>
      <c r="B14" s="112"/>
      <c r="C14" s="113" t="s">
        <v>80</v>
      </c>
      <c r="D14" s="114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664"/>
  <sheetViews>
    <sheetView topLeftCell="A267" workbookViewId="0">
      <selection activeCell="F284" sqref="F284:L333"/>
    </sheetView>
  </sheetViews>
  <sheetFormatPr defaultRowHeight="15" x14ac:dyDescent="0.25"/>
  <cols>
    <col min="1" max="1" width="4" style="9" customWidth="1"/>
    <col min="2" max="2" width="57.42578125" style="10" customWidth="1"/>
    <col min="3" max="3" width="9.140625" style="33"/>
    <col min="4" max="4" width="10.42578125" style="33" customWidth="1"/>
    <col min="5" max="6" width="9.140625" style="33"/>
    <col min="7" max="7" width="9.42578125" style="33" bestFit="1" customWidth="1"/>
    <col min="8" max="11" width="9.140625" style="33"/>
    <col min="12" max="12" width="18.42578125" style="33" customWidth="1"/>
    <col min="13" max="16384" width="9.140625" style="9"/>
  </cols>
  <sheetData>
    <row r="2" spans="1:12" ht="63.75" customHeight="1" x14ac:dyDescent="0.25">
      <c r="B2" s="117" t="s">
        <v>332</v>
      </c>
      <c r="C2" s="117"/>
      <c r="D2" s="117"/>
    </row>
    <row r="4" spans="1:12" x14ac:dyDescent="0.25">
      <c r="D4" s="151" t="s">
        <v>12</v>
      </c>
      <c r="E4" s="151"/>
      <c r="F4" s="151"/>
    </row>
    <row r="6" spans="1:12" ht="50.25" customHeight="1" x14ac:dyDescent="0.25">
      <c r="A6" s="150" t="s">
        <v>9</v>
      </c>
      <c r="B6" s="143" t="s">
        <v>0</v>
      </c>
      <c r="C6" s="143" t="s">
        <v>1</v>
      </c>
      <c r="D6" s="148" t="s">
        <v>2</v>
      </c>
      <c r="E6" s="149"/>
      <c r="F6" s="148" t="s">
        <v>5</v>
      </c>
      <c r="G6" s="149"/>
      <c r="H6" s="148" t="s">
        <v>8</v>
      </c>
      <c r="I6" s="149"/>
      <c r="J6" s="141" t="s">
        <v>10</v>
      </c>
      <c r="K6" s="142"/>
      <c r="L6" s="143" t="s">
        <v>7</v>
      </c>
    </row>
    <row r="7" spans="1:12" ht="80.25" customHeight="1" x14ac:dyDescent="0.25">
      <c r="A7" s="150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28.5" customHeight="1" x14ac:dyDescent="0.25">
      <c r="A9" s="145" t="s">
        <v>11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7"/>
    </row>
    <row r="10" spans="1:12" ht="31.5" customHeight="1" x14ac:dyDescent="0.25">
      <c r="A10" s="120">
        <v>1</v>
      </c>
      <c r="B10" s="38" t="s">
        <v>130</v>
      </c>
      <c r="C10" s="39" t="s">
        <v>20</v>
      </c>
      <c r="D10" s="40"/>
      <c r="E10" s="40">
        <v>50.97</v>
      </c>
      <c r="F10" s="41"/>
      <c r="G10" s="41"/>
      <c r="H10" s="41"/>
      <c r="I10" s="41"/>
      <c r="J10" s="41"/>
      <c r="K10" s="41"/>
      <c r="L10" s="41"/>
    </row>
    <row r="11" spans="1:12" x14ac:dyDescent="0.25">
      <c r="A11" s="118"/>
      <c r="B11" s="42" t="s">
        <v>15</v>
      </c>
      <c r="C11" s="35" t="s">
        <v>16</v>
      </c>
      <c r="D11" s="2">
        <v>1</v>
      </c>
      <c r="E11" s="2">
        <f>E10*D11</f>
        <v>50.97</v>
      </c>
      <c r="F11" s="43"/>
      <c r="G11" s="43"/>
      <c r="H11" s="43"/>
      <c r="I11" s="43"/>
      <c r="J11" s="43"/>
      <c r="K11" s="43"/>
      <c r="L11" s="43"/>
    </row>
    <row r="12" spans="1:12" x14ac:dyDescent="0.25">
      <c r="A12" s="120">
        <v>2</v>
      </c>
      <c r="B12" s="38" t="s">
        <v>131</v>
      </c>
      <c r="C12" s="39" t="s">
        <v>20</v>
      </c>
      <c r="D12" s="40"/>
      <c r="E12" s="40">
        <v>1.9</v>
      </c>
      <c r="F12" s="41"/>
      <c r="G12" s="41"/>
      <c r="H12" s="41"/>
      <c r="I12" s="41"/>
      <c r="J12" s="41"/>
      <c r="K12" s="41"/>
      <c r="L12" s="41"/>
    </row>
    <row r="13" spans="1:12" x14ac:dyDescent="0.25">
      <c r="A13" s="118"/>
      <c r="B13" s="42" t="s">
        <v>15</v>
      </c>
      <c r="C13" s="35" t="s">
        <v>16</v>
      </c>
      <c r="D13" s="2">
        <v>1</v>
      </c>
      <c r="E13" s="2">
        <f>E12*D13</f>
        <v>1.9</v>
      </c>
      <c r="F13" s="43"/>
      <c r="G13" s="43"/>
      <c r="H13" s="43"/>
      <c r="I13" s="43"/>
      <c r="J13" s="43"/>
      <c r="K13" s="43"/>
      <c r="L13" s="43"/>
    </row>
    <row r="14" spans="1:12" x14ac:dyDescent="0.25">
      <c r="A14" s="120">
        <v>3</v>
      </c>
      <c r="B14" s="38" t="s">
        <v>180</v>
      </c>
      <c r="C14" s="39" t="s">
        <v>13</v>
      </c>
      <c r="D14" s="40"/>
      <c r="E14" s="40">
        <v>4.5</v>
      </c>
      <c r="F14" s="41"/>
      <c r="G14" s="41"/>
      <c r="H14" s="41"/>
      <c r="I14" s="41"/>
      <c r="J14" s="41"/>
      <c r="K14" s="41"/>
      <c r="L14" s="41"/>
    </row>
    <row r="15" spans="1:12" x14ac:dyDescent="0.25">
      <c r="A15" s="119"/>
      <c r="B15" s="42" t="s">
        <v>15</v>
      </c>
      <c r="C15" s="35" t="s">
        <v>16</v>
      </c>
      <c r="D15" s="2">
        <v>1</v>
      </c>
      <c r="E15" s="2">
        <f>E14*D15</f>
        <v>4.5</v>
      </c>
      <c r="F15" s="43"/>
      <c r="G15" s="43"/>
      <c r="H15" s="43"/>
      <c r="I15" s="43"/>
      <c r="J15" s="43"/>
      <c r="K15" s="43"/>
      <c r="L15" s="43"/>
    </row>
    <row r="16" spans="1:12" x14ac:dyDescent="0.25">
      <c r="A16" s="120">
        <v>4</v>
      </c>
      <c r="B16" s="37" t="s">
        <v>82</v>
      </c>
      <c r="C16" s="39" t="s">
        <v>20</v>
      </c>
      <c r="D16" s="40"/>
      <c r="E16" s="40">
        <v>66.8</v>
      </c>
      <c r="F16" s="41"/>
      <c r="G16" s="41"/>
      <c r="H16" s="41"/>
      <c r="I16" s="41"/>
      <c r="J16" s="41"/>
      <c r="K16" s="41"/>
      <c r="L16" s="41"/>
    </row>
    <row r="17" spans="1:12" x14ac:dyDescent="0.25">
      <c r="A17" s="119"/>
      <c r="B17" s="42" t="s">
        <v>15</v>
      </c>
      <c r="C17" s="35" t="s">
        <v>16</v>
      </c>
      <c r="D17" s="2">
        <v>1</v>
      </c>
      <c r="E17" s="2">
        <f>E16*D17</f>
        <v>66.8</v>
      </c>
      <c r="F17" s="43"/>
      <c r="G17" s="43"/>
      <c r="H17" s="43"/>
      <c r="I17" s="43"/>
      <c r="J17" s="43"/>
      <c r="K17" s="43"/>
      <c r="L17" s="43"/>
    </row>
    <row r="18" spans="1:12" ht="25.5" x14ac:dyDescent="0.25">
      <c r="A18" s="120">
        <v>5</v>
      </c>
      <c r="B18" s="38" t="s">
        <v>179</v>
      </c>
      <c r="C18" s="39" t="s">
        <v>13</v>
      </c>
      <c r="D18" s="40"/>
      <c r="E18" s="40">
        <v>67.44</v>
      </c>
      <c r="F18" s="41"/>
      <c r="G18" s="41"/>
      <c r="H18" s="41"/>
      <c r="I18" s="41"/>
      <c r="J18" s="41"/>
      <c r="K18" s="41"/>
      <c r="L18" s="41"/>
    </row>
    <row r="19" spans="1:12" x14ac:dyDescent="0.25">
      <c r="A19" s="119"/>
      <c r="B19" s="42" t="s">
        <v>15</v>
      </c>
      <c r="C19" s="35" t="s">
        <v>16</v>
      </c>
      <c r="D19" s="2">
        <v>1</v>
      </c>
      <c r="E19" s="2">
        <f>E18*D19</f>
        <v>67.44</v>
      </c>
      <c r="F19" s="43"/>
      <c r="G19" s="43"/>
      <c r="H19" s="43"/>
      <c r="I19" s="43"/>
      <c r="J19" s="43"/>
      <c r="K19" s="43"/>
      <c r="L19" s="43"/>
    </row>
    <row r="20" spans="1:12" x14ac:dyDescent="0.25">
      <c r="A20" s="122">
        <v>6</v>
      </c>
      <c r="B20" s="37" t="s">
        <v>97</v>
      </c>
      <c r="C20" s="40" t="s">
        <v>20</v>
      </c>
      <c r="D20" s="40"/>
      <c r="E20" s="40">
        <v>23.34</v>
      </c>
      <c r="F20" s="41"/>
      <c r="G20" s="41"/>
      <c r="H20" s="41"/>
      <c r="I20" s="41"/>
      <c r="J20" s="41"/>
      <c r="K20" s="41"/>
      <c r="L20" s="41"/>
    </row>
    <row r="21" spans="1:12" x14ac:dyDescent="0.25">
      <c r="A21" s="123"/>
      <c r="B21" s="42" t="s">
        <v>15</v>
      </c>
      <c r="C21" s="2" t="s">
        <v>16</v>
      </c>
      <c r="D21" s="2">
        <v>1</v>
      </c>
      <c r="E21" s="2">
        <f>E20*D21</f>
        <v>23.34</v>
      </c>
      <c r="F21" s="43"/>
      <c r="G21" s="43"/>
      <c r="H21" s="43"/>
      <c r="I21" s="43"/>
      <c r="J21" s="43"/>
      <c r="K21" s="43"/>
      <c r="L21" s="43"/>
    </row>
    <row r="22" spans="1:12" x14ac:dyDescent="0.25">
      <c r="A22" s="139">
        <v>7</v>
      </c>
      <c r="B22" s="37" t="s">
        <v>83</v>
      </c>
      <c r="C22" s="40" t="s">
        <v>21</v>
      </c>
      <c r="D22" s="40"/>
      <c r="E22" s="40">
        <v>1</v>
      </c>
      <c r="F22" s="41"/>
      <c r="G22" s="41"/>
      <c r="H22" s="41"/>
      <c r="I22" s="41"/>
      <c r="J22" s="41"/>
      <c r="K22" s="41"/>
      <c r="L22" s="41"/>
    </row>
    <row r="23" spans="1:12" x14ac:dyDescent="0.25">
      <c r="A23" s="140"/>
      <c r="B23" s="42" t="s">
        <v>15</v>
      </c>
      <c r="C23" s="2" t="s">
        <v>16</v>
      </c>
      <c r="D23" s="2">
        <v>1</v>
      </c>
      <c r="E23" s="2">
        <f>E22*D23</f>
        <v>1</v>
      </c>
      <c r="F23" s="43"/>
      <c r="G23" s="43"/>
      <c r="H23" s="43"/>
      <c r="I23" s="43"/>
      <c r="J23" s="43"/>
      <c r="K23" s="43"/>
      <c r="L23" s="43"/>
    </row>
    <row r="24" spans="1:12" x14ac:dyDescent="0.25">
      <c r="A24" s="122">
        <v>8</v>
      </c>
      <c r="B24" s="38" t="s">
        <v>84</v>
      </c>
      <c r="C24" s="40" t="s">
        <v>21</v>
      </c>
      <c r="D24" s="40"/>
      <c r="E24" s="40">
        <v>1</v>
      </c>
      <c r="F24" s="41"/>
      <c r="G24" s="41"/>
      <c r="H24" s="41"/>
      <c r="I24" s="41"/>
      <c r="J24" s="41"/>
      <c r="K24" s="41"/>
      <c r="L24" s="41"/>
    </row>
    <row r="25" spans="1:12" x14ac:dyDescent="0.25">
      <c r="A25" s="124"/>
      <c r="B25" s="42" t="s">
        <v>15</v>
      </c>
      <c r="C25" s="2" t="s">
        <v>16</v>
      </c>
      <c r="D25" s="2">
        <v>1</v>
      </c>
      <c r="E25" s="2">
        <f>E24*D25</f>
        <v>1</v>
      </c>
      <c r="F25" s="43"/>
      <c r="G25" s="43"/>
      <c r="H25" s="43"/>
      <c r="I25" s="43"/>
      <c r="J25" s="43"/>
      <c r="K25" s="43"/>
      <c r="L25" s="43"/>
    </row>
    <row r="26" spans="1:12" x14ac:dyDescent="0.25">
      <c r="A26" s="122">
        <v>9</v>
      </c>
      <c r="B26" s="38" t="s">
        <v>98</v>
      </c>
      <c r="C26" s="40" t="s">
        <v>21</v>
      </c>
      <c r="D26" s="40"/>
      <c r="E26" s="40">
        <v>4</v>
      </c>
      <c r="F26" s="41"/>
      <c r="G26" s="41"/>
      <c r="H26" s="41"/>
      <c r="I26" s="41"/>
      <c r="J26" s="41"/>
      <c r="K26" s="41"/>
      <c r="L26" s="41"/>
    </row>
    <row r="27" spans="1:12" x14ac:dyDescent="0.25">
      <c r="A27" s="124"/>
      <c r="B27" s="42" t="s">
        <v>15</v>
      </c>
      <c r="C27" s="2" t="s">
        <v>16</v>
      </c>
      <c r="D27" s="2">
        <v>1</v>
      </c>
      <c r="E27" s="2">
        <f>E26*D27</f>
        <v>4</v>
      </c>
      <c r="F27" s="43"/>
      <c r="G27" s="43"/>
      <c r="H27" s="43"/>
      <c r="I27" s="43"/>
      <c r="J27" s="43"/>
      <c r="K27" s="43"/>
      <c r="L27" s="43"/>
    </row>
    <row r="28" spans="1:12" ht="27" customHeight="1" x14ac:dyDescent="0.25">
      <c r="A28" s="122">
        <v>10</v>
      </c>
      <c r="B28" s="38" t="s">
        <v>39</v>
      </c>
      <c r="C28" s="39" t="s">
        <v>14</v>
      </c>
      <c r="D28" s="40"/>
      <c r="E28" s="40">
        <v>44.7</v>
      </c>
      <c r="F28" s="41"/>
      <c r="G28" s="41"/>
      <c r="H28" s="41"/>
      <c r="I28" s="41"/>
      <c r="J28" s="41"/>
      <c r="K28" s="41"/>
      <c r="L28" s="41"/>
    </row>
    <row r="29" spans="1:12" x14ac:dyDescent="0.25">
      <c r="A29" s="123"/>
      <c r="B29" s="42" t="s">
        <v>15</v>
      </c>
      <c r="C29" s="92" t="s">
        <v>16</v>
      </c>
      <c r="D29" s="2">
        <v>1</v>
      </c>
      <c r="E29" s="2">
        <f>E28*D29</f>
        <v>44.7</v>
      </c>
      <c r="F29" s="43"/>
      <c r="G29" s="43"/>
      <c r="H29" s="43"/>
      <c r="I29" s="43"/>
      <c r="J29" s="43"/>
      <c r="K29" s="43"/>
      <c r="L29" s="43"/>
    </row>
    <row r="30" spans="1:12" x14ac:dyDescent="0.25">
      <c r="A30" s="123"/>
      <c r="B30" s="42" t="s">
        <v>40</v>
      </c>
      <c r="C30" s="92" t="s">
        <v>22</v>
      </c>
      <c r="D30" s="2">
        <v>1.75</v>
      </c>
      <c r="E30" s="2">
        <f>E28*D30</f>
        <v>78.225000000000009</v>
      </c>
      <c r="F30" s="43"/>
      <c r="G30" s="43"/>
      <c r="H30" s="43"/>
      <c r="I30" s="43"/>
      <c r="J30" s="43"/>
      <c r="K30" s="43"/>
      <c r="L30" s="43"/>
    </row>
    <row r="31" spans="1:12" x14ac:dyDescent="0.25">
      <c r="A31" s="135" t="s">
        <v>178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2" ht="25.5" x14ac:dyDescent="0.25">
      <c r="A32" s="122">
        <v>1</v>
      </c>
      <c r="B32" s="38" t="s">
        <v>183</v>
      </c>
      <c r="C32" s="40" t="s">
        <v>142</v>
      </c>
      <c r="D32" s="40"/>
      <c r="E32" s="40">
        <v>2</v>
      </c>
      <c r="F32" s="40"/>
      <c r="G32" s="40"/>
      <c r="H32" s="40"/>
      <c r="I32" s="40"/>
      <c r="J32" s="40"/>
      <c r="K32" s="40"/>
      <c r="L32" s="40"/>
    </row>
    <row r="33" spans="1:12" x14ac:dyDescent="0.25">
      <c r="A33" s="124"/>
      <c r="B33" s="42" t="s">
        <v>181</v>
      </c>
      <c r="C33" s="2" t="s">
        <v>142</v>
      </c>
      <c r="D33" s="2">
        <v>1</v>
      </c>
      <c r="E33" s="2">
        <f>E32*D33</f>
        <v>2</v>
      </c>
      <c r="F33" s="43"/>
      <c r="G33" s="43"/>
      <c r="H33" s="43"/>
      <c r="I33" s="43"/>
      <c r="J33" s="43"/>
      <c r="K33" s="43"/>
      <c r="L33" s="43"/>
    </row>
    <row r="34" spans="1:12" ht="25.5" x14ac:dyDescent="0.25">
      <c r="A34" s="122">
        <v>2</v>
      </c>
      <c r="B34" s="38" t="s">
        <v>195</v>
      </c>
      <c r="C34" s="40" t="s">
        <v>127</v>
      </c>
      <c r="D34" s="40"/>
      <c r="E34" s="40">
        <v>1.9</v>
      </c>
      <c r="F34" s="41"/>
      <c r="G34" s="41"/>
      <c r="H34" s="41"/>
      <c r="I34" s="41"/>
      <c r="J34" s="41"/>
      <c r="K34" s="41"/>
      <c r="L34" s="41"/>
    </row>
    <row r="35" spans="1:12" x14ac:dyDescent="0.25">
      <c r="A35" s="123"/>
      <c r="B35" s="42" t="s">
        <v>15</v>
      </c>
      <c r="C35" s="2" t="s">
        <v>16</v>
      </c>
      <c r="D35" s="2">
        <v>1</v>
      </c>
      <c r="E35" s="2">
        <f>E34*D35</f>
        <v>1.9</v>
      </c>
      <c r="F35" s="43"/>
      <c r="G35" s="43"/>
      <c r="H35" s="43"/>
      <c r="I35" s="43"/>
      <c r="J35" s="43"/>
      <c r="K35" s="43"/>
      <c r="L35" s="43"/>
    </row>
    <row r="36" spans="1:12" x14ac:dyDescent="0.25">
      <c r="A36" s="124"/>
      <c r="B36" s="42" t="s">
        <v>182</v>
      </c>
      <c r="C36" s="2" t="s">
        <v>14</v>
      </c>
      <c r="D36" s="2">
        <v>1.05</v>
      </c>
      <c r="E36" s="2">
        <f>E35*D36</f>
        <v>1.9949999999999999</v>
      </c>
      <c r="F36" s="43"/>
      <c r="G36" s="43"/>
      <c r="H36" s="43"/>
      <c r="I36" s="43"/>
      <c r="J36" s="43"/>
      <c r="K36" s="43"/>
      <c r="L36" s="43"/>
    </row>
    <row r="37" spans="1:12" ht="25.5" x14ac:dyDescent="0.25">
      <c r="A37" s="122">
        <v>3</v>
      </c>
      <c r="B37" s="38" t="s">
        <v>194</v>
      </c>
      <c r="C37" s="40" t="s">
        <v>127</v>
      </c>
      <c r="D37" s="40"/>
      <c r="E37" s="40">
        <v>25.2</v>
      </c>
      <c r="F37" s="41"/>
      <c r="G37" s="41"/>
      <c r="H37" s="41"/>
      <c r="I37" s="41"/>
      <c r="J37" s="41"/>
      <c r="K37" s="41"/>
      <c r="L37" s="41"/>
    </row>
    <row r="38" spans="1:12" x14ac:dyDescent="0.25">
      <c r="A38" s="123"/>
      <c r="B38" s="42" t="s">
        <v>15</v>
      </c>
      <c r="C38" s="2" t="s">
        <v>16</v>
      </c>
      <c r="D38" s="2">
        <v>1</v>
      </c>
      <c r="E38" s="2">
        <f>D38*E37</f>
        <v>25.2</v>
      </c>
      <c r="F38" s="43"/>
      <c r="G38" s="43"/>
      <c r="H38" s="43"/>
      <c r="I38" s="43"/>
      <c r="J38" s="43"/>
      <c r="K38" s="43"/>
      <c r="L38" s="43"/>
    </row>
    <row r="39" spans="1:12" x14ac:dyDescent="0.25">
      <c r="A39" s="123"/>
      <c r="B39" s="42" t="s">
        <v>134</v>
      </c>
      <c r="C39" s="2" t="s">
        <v>127</v>
      </c>
      <c r="D39" s="2"/>
      <c r="E39" s="43">
        <f>E40</f>
        <v>26.46</v>
      </c>
      <c r="F39" s="43"/>
      <c r="G39" s="43"/>
      <c r="H39" s="43"/>
      <c r="I39" s="43"/>
      <c r="J39" s="43"/>
      <c r="K39" s="43"/>
      <c r="L39" s="43"/>
    </row>
    <row r="40" spans="1:12" x14ac:dyDescent="0.25">
      <c r="A40" s="123"/>
      <c r="B40" s="42" t="s">
        <v>193</v>
      </c>
      <c r="C40" s="2" t="s">
        <v>14</v>
      </c>
      <c r="D40" s="2">
        <v>1.05</v>
      </c>
      <c r="E40" s="2">
        <f>E37*D40</f>
        <v>26.46</v>
      </c>
      <c r="F40" s="43"/>
      <c r="G40" s="43"/>
      <c r="H40" s="43"/>
      <c r="I40" s="43"/>
      <c r="J40" s="43"/>
      <c r="K40" s="43"/>
      <c r="L40" s="43"/>
    </row>
    <row r="41" spans="1:12" x14ac:dyDescent="0.25">
      <c r="A41" s="123"/>
      <c r="B41" s="42" t="s">
        <v>120</v>
      </c>
      <c r="C41" s="2" t="s">
        <v>20</v>
      </c>
      <c r="D41" s="2">
        <v>2.46</v>
      </c>
      <c r="E41" s="2">
        <f>E37*D41</f>
        <v>61.991999999999997</v>
      </c>
      <c r="F41" s="43"/>
      <c r="G41" s="43"/>
      <c r="H41" s="43"/>
      <c r="I41" s="43"/>
      <c r="J41" s="43"/>
      <c r="K41" s="43"/>
      <c r="L41" s="43"/>
    </row>
    <row r="42" spans="1:12" x14ac:dyDescent="0.25">
      <c r="A42" s="123"/>
      <c r="B42" s="42" t="s">
        <v>121</v>
      </c>
      <c r="C42" s="2" t="s">
        <v>127</v>
      </c>
      <c r="D42" s="2">
        <v>9.1999999999999998E-2</v>
      </c>
      <c r="E42" s="2">
        <f>E37*D42</f>
        <v>2.3184</v>
      </c>
      <c r="F42" s="43"/>
      <c r="G42" s="43"/>
      <c r="H42" s="43"/>
      <c r="I42" s="43"/>
      <c r="J42" s="43"/>
      <c r="K42" s="43"/>
      <c r="L42" s="43"/>
    </row>
    <row r="43" spans="1:12" x14ac:dyDescent="0.25">
      <c r="A43" s="123"/>
      <c r="B43" s="42" t="s">
        <v>192</v>
      </c>
      <c r="C43" s="2" t="s">
        <v>122</v>
      </c>
      <c r="D43" s="2" t="s">
        <v>187</v>
      </c>
      <c r="E43" s="43">
        <f>0.543*1.05</f>
        <v>0.57015000000000005</v>
      </c>
      <c r="F43" s="43"/>
      <c r="G43" s="43"/>
      <c r="H43" s="43"/>
      <c r="I43" s="43"/>
      <c r="J43" s="43"/>
      <c r="K43" s="43"/>
      <c r="L43" s="43"/>
    </row>
    <row r="44" spans="1:12" x14ac:dyDescent="0.25">
      <c r="A44" s="123"/>
      <c r="B44" s="42" t="s">
        <v>191</v>
      </c>
      <c r="C44" s="2" t="s">
        <v>122</v>
      </c>
      <c r="D44" s="2" t="s">
        <v>187</v>
      </c>
      <c r="E44" s="43">
        <f>0.504*1.05</f>
        <v>0.5292</v>
      </c>
      <c r="F44" s="43"/>
      <c r="G44" s="43"/>
      <c r="H44" s="43"/>
      <c r="I44" s="43"/>
      <c r="J44" s="43"/>
      <c r="K44" s="43"/>
      <c r="L44" s="43"/>
    </row>
    <row r="45" spans="1:12" x14ac:dyDescent="0.25">
      <c r="A45" s="123"/>
      <c r="B45" s="42" t="s">
        <v>185</v>
      </c>
      <c r="C45" s="2" t="s">
        <v>18</v>
      </c>
      <c r="D45" s="2">
        <v>0.3</v>
      </c>
      <c r="E45" s="43">
        <f>E40*D45</f>
        <v>7.9379999999999997</v>
      </c>
      <c r="F45" s="43"/>
      <c r="G45" s="43"/>
      <c r="H45" s="43"/>
      <c r="I45" s="43"/>
      <c r="J45" s="43"/>
      <c r="K45" s="43"/>
      <c r="L45" s="43"/>
    </row>
    <row r="46" spans="1:12" x14ac:dyDescent="0.25">
      <c r="A46" s="123"/>
      <c r="B46" s="42" t="s">
        <v>186</v>
      </c>
      <c r="C46" s="2" t="s">
        <v>18</v>
      </c>
      <c r="D46" s="2">
        <v>0.41</v>
      </c>
      <c r="E46" s="43">
        <f>E40*D46</f>
        <v>10.848599999999999</v>
      </c>
      <c r="F46" s="43"/>
      <c r="G46" s="43"/>
      <c r="H46" s="43"/>
      <c r="I46" s="43"/>
      <c r="J46" s="43"/>
      <c r="K46" s="43"/>
      <c r="L46" s="43"/>
    </row>
    <row r="47" spans="1:12" x14ac:dyDescent="0.25">
      <c r="A47" s="124"/>
      <c r="B47" s="42" t="s">
        <v>17</v>
      </c>
      <c r="C47" s="2" t="s">
        <v>16</v>
      </c>
      <c r="D47" s="2">
        <v>3.51</v>
      </c>
      <c r="E47" s="43">
        <f>E37*D47</f>
        <v>88.451999999999998</v>
      </c>
      <c r="F47" s="43"/>
      <c r="G47" s="43"/>
      <c r="H47" s="43"/>
      <c r="I47" s="43"/>
      <c r="J47" s="43"/>
      <c r="K47" s="43"/>
      <c r="L47" s="43"/>
    </row>
    <row r="48" spans="1:12" ht="25.5" x14ac:dyDescent="0.25">
      <c r="A48" s="131">
        <v>4</v>
      </c>
      <c r="B48" s="38" t="s">
        <v>188</v>
      </c>
      <c r="C48" s="40" t="s">
        <v>127</v>
      </c>
      <c r="D48" s="37"/>
      <c r="E48" s="40">
        <v>2.9</v>
      </c>
      <c r="F48" s="37"/>
      <c r="G48" s="37"/>
      <c r="H48" s="37"/>
      <c r="I48" s="37"/>
      <c r="J48" s="37"/>
      <c r="K48" s="37"/>
      <c r="L48" s="37"/>
    </row>
    <row r="49" spans="1:12" x14ac:dyDescent="0.25">
      <c r="A49" s="132"/>
      <c r="B49" s="42" t="s">
        <v>15</v>
      </c>
      <c r="C49" s="2" t="s">
        <v>16</v>
      </c>
      <c r="D49" s="2">
        <v>1.1000000000000001</v>
      </c>
      <c r="E49" s="2">
        <f>E48*D49</f>
        <v>3.19</v>
      </c>
      <c r="F49" s="43"/>
      <c r="G49" s="43"/>
      <c r="H49" s="43"/>
      <c r="I49" s="43"/>
      <c r="J49" s="43"/>
      <c r="K49" s="43"/>
      <c r="L49" s="43"/>
    </row>
    <row r="50" spans="1:12" x14ac:dyDescent="0.25">
      <c r="A50" s="132"/>
      <c r="B50" s="44" t="s">
        <v>143</v>
      </c>
      <c r="C50" s="45" t="s">
        <v>127</v>
      </c>
      <c r="D50" s="45">
        <v>1.21</v>
      </c>
      <c r="E50" s="46">
        <f>E48*D50</f>
        <v>3.5089999999999999</v>
      </c>
      <c r="F50" s="47"/>
      <c r="G50" s="23"/>
      <c r="H50" s="48"/>
      <c r="I50" s="46"/>
      <c r="J50" s="46"/>
      <c r="K50" s="46"/>
      <c r="L50" s="23"/>
    </row>
    <row r="51" spans="1:12" x14ac:dyDescent="0.25">
      <c r="A51" s="132"/>
      <c r="B51" s="42" t="s">
        <v>177</v>
      </c>
      <c r="C51" s="2" t="s">
        <v>142</v>
      </c>
      <c r="D51" s="2"/>
      <c r="E51" s="2">
        <v>1</v>
      </c>
      <c r="F51" s="43"/>
      <c r="G51" s="43"/>
      <c r="H51" s="43"/>
      <c r="I51" s="43"/>
      <c r="J51" s="43"/>
      <c r="K51" s="43"/>
      <c r="L51" s="43"/>
    </row>
    <row r="52" spans="1:12" x14ac:dyDescent="0.25">
      <c r="A52" s="133"/>
      <c r="B52" s="42" t="s">
        <v>144</v>
      </c>
      <c r="C52" s="2" t="s">
        <v>142</v>
      </c>
      <c r="D52" s="2"/>
      <c r="E52" s="2">
        <v>1</v>
      </c>
      <c r="F52" s="43"/>
      <c r="G52" s="43"/>
      <c r="H52" s="43"/>
      <c r="I52" s="43"/>
      <c r="J52" s="43"/>
      <c r="K52" s="43"/>
      <c r="L52" s="43"/>
    </row>
    <row r="53" spans="1:12" ht="25.5" x14ac:dyDescent="0.25">
      <c r="A53" s="136">
        <v>5</v>
      </c>
      <c r="B53" s="49" t="s">
        <v>189</v>
      </c>
      <c r="C53" s="50" t="s">
        <v>127</v>
      </c>
      <c r="D53" s="51"/>
      <c r="E53" s="52">
        <v>3.5</v>
      </c>
      <c r="F53" s="53"/>
      <c r="G53" s="54"/>
      <c r="H53" s="53"/>
      <c r="I53" s="54"/>
      <c r="J53" s="53"/>
      <c r="K53" s="53"/>
      <c r="L53" s="54"/>
    </row>
    <row r="54" spans="1:12" x14ac:dyDescent="0.25">
      <c r="A54" s="137"/>
      <c r="B54" s="42" t="s">
        <v>15</v>
      </c>
      <c r="C54" s="55" t="s">
        <v>16</v>
      </c>
      <c r="D54" s="45">
        <v>1</v>
      </c>
      <c r="E54" s="7">
        <f>E53*D54</f>
        <v>3.5</v>
      </c>
      <c r="F54" s="7"/>
      <c r="G54" s="7"/>
      <c r="H54" s="7"/>
      <c r="I54" s="7"/>
      <c r="J54" s="7"/>
      <c r="K54" s="7"/>
      <c r="L54" s="7"/>
    </row>
    <row r="55" spans="1:12" x14ac:dyDescent="0.25">
      <c r="A55" s="137"/>
      <c r="B55" s="56" t="s">
        <v>145</v>
      </c>
      <c r="C55" s="45" t="s">
        <v>127</v>
      </c>
      <c r="D55" s="7"/>
      <c r="E55" s="7">
        <f>3.5*1.05</f>
        <v>3.6750000000000003</v>
      </c>
      <c r="F55" s="45"/>
      <c r="G55" s="7"/>
      <c r="H55" s="7"/>
      <c r="I55" s="7"/>
      <c r="J55" s="7"/>
      <c r="K55" s="7"/>
      <c r="L55" s="7"/>
    </row>
    <row r="56" spans="1:12" x14ac:dyDescent="0.25">
      <c r="A56" s="137"/>
      <c r="B56" s="57" t="s">
        <v>190</v>
      </c>
      <c r="C56" s="58" t="s">
        <v>22</v>
      </c>
      <c r="D56" s="58"/>
      <c r="E56" s="23">
        <f>0.258*1.05</f>
        <v>0.27090000000000003</v>
      </c>
      <c r="F56" s="43"/>
      <c r="G56" s="23"/>
      <c r="H56" s="23"/>
      <c r="I56" s="23"/>
      <c r="J56" s="23"/>
      <c r="K56" s="23"/>
      <c r="L56" s="23"/>
    </row>
    <row r="57" spans="1:12" x14ac:dyDescent="0.25">
      <c r="A57" s="138"/>
      <c r="B57" s="56" t="s">
        <v>17</v>
      </c>
      <c r="C57" s="55" t="s">
        <v>16</v>
      </c>
      <c r="D57" s="7">
        <v>1.51</v>
      </c>
      <c r="E57" s="7">
        <f>E53*D57</f>
        <v>5.2850000000000001</v>
      </c>
      <c r="F57" s="7"/>
      <c r="G57" s="7"/>
      <c r="H57" s="7"/>
      <c r="I57" s="7"/>
      <c r="J57" s="7"/>
      <c r="K57" s="7"/>
      <c r="L57" s="7"/>
    </row>
    <row r="58" spans="1:12" x14ac:dyDescent="0.25">
      <c r="A58" s="128">
        <v>6</v>
      </c>
      <c r="B58" s="38" t="s">
        <v>218</v>
      </c>
      <c r="C58" s="40" t="s">
        <v>127</v>
      </c>
      <c r="D58" s="40"/>
      <c r="E58" s="41">
        <v>4</v>
      </c>
      <c r="F58" s="41"/>
      <c r="G58" s="41"/>
      <c r="H58" s="41"/>
      <c r="I58" s="41"/>
      <c r="J58" s="41"/>
      <c r="K58" s="41"/>
      <c r="L58" s="41"/>
    </row>
    <row r="59" spans="1:12" x14ac:dyDescent="0.25">
      <c r="A59" s="129"/>
      <c r="B59" s="42" t="s">
        <v>15</v>
      </c>
      <c r="C59" s="2" t="s">
        <v>196</v>
      </c>
      <c r="D59" s="2">
        <v>1</v>
      </c>
      <c r="E59" s="43">
        <f>E58*D59</f>
        <v>4</v>
      </c>
      <c r="F59" s="43"/>
      <c r="G59" s="43"/>
      <c r="H59" s="43"/>
      <c r="I59" s="43"/>
      <c r="J59" s="43"/>
      <c r="K59" s="43"/>
      <c r="L59" s="43"/>
    </row>
    <row r="60" spans="1:12" x14ac:dyDescent="0.25">
      <c r="A60" s="129"/>
      <c r="B60" s="42" t="s">
        <v>134</v>
      </c>
      <c r="C60" s="2" t="s">
        <v>127</v>
      </c>
      <c r="D60" s="2"/>
      <c r="E60" s="43">
        <f>E61</f>
        <v>4.2</v>
      </c>
      <c r="F60" s="43"/>
      <c r="G60" s="43"/>
      <c r="H60" s="43"/>
      <c r="I60" s="43"/>
      <c r="J60" s="43"/>
      <c r="K60" s="43"/>
      <c r="L60" s="43"/>
    </row>
    <row r="61" spans="1:12" x14ac:dyDescent="0.25">
      <c r="A61" s="129"/>
      <c r="B61" s="42" t="s">
        <v>193</v>
      </c>
      <c r="C61" s="2" t="s">
        <v>14</v>
      </c>
      <c r="D61" s="2">
        <v>1.05</v>
      </c>
      <c r="E61" s="2">
        <f>E58*D61</f>
        <v>4.2</v>
      </c>
      <c r="F61" s="43"/>
      <c r="G61" s="43"/>
      <c r="H61" s="43"/>
      <c r="I61" s="43"/>
      <c r="J61" s="43"/>
      <c r="K61" s="43"/>
      <c r="L61" s="43"/>
    </row>
    <row r="62" spans="1:12" x14ac:dyDescent="0.25">
      <c r="A62" s="129"/>
      <c r="B62" s="42" t="s">
        <v>120</v>
      </c>
      <c r="C62" s="2" t="s">
        <v>20</v>
      </c>
      <c r="D62" s="2">
        <v>2.46</v>
      </c>
      <c r="E62" s="2">
        <f>E61*D62</f>
        <v>10.332000000000001</v>
      </c>
      <c r="F62" s="43"/>
      <c r="G62" s="43"/>
      <c r="H62" s="43"/>
      <c r="I62" s="43"/>
      <c r="J62" s="43"/>
      <c r="K62" s="43"/>
      <c r="L62" s="43"/>
    </row>
    <row r="63" spans="1:12" x14ac:dyDescent="0.25">
      <c r="A63" s="129"/>
      <c r="B63" s="42" t="s">
        <v>121</v>
      </c>
      <c r="C63" s="2" t="s">
        <v>127</v>
      </c>
      <c r="D63" s="2">
        <v>7.9000000000000001E-2</v>
      </c>
      <c r="E63" s="2">
        <f>E61*D63</f>
        <v>0.33180000000000004</v>
      </c>
      <c r="F63" s="43"/>
      <c r="G63" s="43"/>
      <c r="H63" s="43"/>
      <c r="I63" s="43"/>
      <c r="J63" s="43"/>
      <c r="K63" s="43"/>
      <c r="L63" s="43"/>
    </row>
    <row r="64" spans="1:12" x14ac:dyDescent="0.25">
      <c r="A64" s="129"/>
      <c r="B64" s="42" t="s">
        <v>184</v>
      </c>
      <c r="C64" s="2" t="s">
        <v>122</v>
      </c>
      <c r="D64" s="2"/>
      <c r="E64" s="43">
        <f>0.247*1.05</f>
        <v>0.25935000000000002</v>
      </c>
      <c r="F64" s="43"/>
      <c r="G64" s="43"/>
      <c r="H64" s="43"/>
      <c r="I64" s="43"/>
      <c r="J64" s="43"/>
      <c r="K64" s="43"/>
      <c r="L64" s="43"/>
    </row>
    <row r="65" spans="1:12" x14ac:dyDescent="0.25">
      <c r="A65" s="129"/>
      <c r="B65" s="42" t="s">
        <v>185</v>
      </c>
      <c r="C65" s="2" t="s">
        <v>18</v>
      </c>
      <c r="D65" s="2">
        <v>0.21</v>
      </c>
      <c r="E65" s="43">
        <f>E61*D65</f>
        <v>0.88200000000000001</v>
      </c>
      <c r="F65" s="43"/>
      <c r="G65" s="43"/>
      <c r="H65" s="43"/>
      <c r="I65" s="43"/>
      <c r="J65" s="43"/>
      <c r="K65" s="43"/>
      <c r="L65" s="43"/>
    </row>
    <row r="66" spans="1:12" x14ac:dyDescent="0.25">
      <c r="A66" s="129"/>
      <c r="B66" s="42" t="s">
        <v>186</v>
      </c>
      <c r="C66" s="2" t="s">
        <v>18</v>
      </c>
      <c r="D66" s="2">
        <v>0.75</v>
      </c>
      <c r="E66" s="43">
        <f>E61*D66</f>
        <v>3.1500000000000004</v>
      </c>
      <c r="F66" s="43"/>
      <c r="G66" s="43"/>
      <c r="H66" s="43"/>
      <c r="I66" s="43"/>
      <c r="J66" s="43"/>
      <c r="K66" s="43"/>
      <c r="L66" s="43"/>
    </row>
    <row r="67" spans="1:12" x14ac:dyDescent="0.25">
      <c r="A67" s="130"/>
      <c r="B67" s="42" t="s">
        <v>17</v>
      </c>
      <c r="C67" s="2" t="s">
        <v>16</v>
      </c>
      <c r="D67" s="2">
        <v>1.51</v>
      </c>
      <c r="E67" s="43">
        <f>E58*D67</f>
        <v>6.04</v>
      </c>
      <c r="F67" s="43"/>
      <c r="G67" s="43"/>
      <c r="H67" s="43"/>
      <c r="I67" s="43"/>
      <c r="J67" s="43"/>
      <c r="K67" s="43"/>
      <c r="L67" s="43"/>
    </row>
    <row r="68" spans="1:12" x14ac:dyDescent="0.25">
      <c r="A68" s="128">
        <v>7</v>
      </c>
      <c r="B68" s="38" t="s">
        <v>217</v>
      </c>
      <c r="C68" s="40" t="s">
        <v>127</v>
      </c>
      <c r="D68" s="40"/>
      <c r="E68" s="41">
        <v>4.5</v>
      </c>
      <c r="F68" s="41"/>
      <c r="G68" s="41"/>
      <c r="H68" s="41"/>
      <c r="I68" s="41"/>
      <c r="J68" s="41"/>
      <c r="K68" s="41"/>
      <c r="L68" s="41"/>
    </row>
    <row r="69" spans="1:12" x14ac:dyDescent="0.25">
      <c r="A69" s="129"/>
      <c r="B69" s="42" t="s">
        <v>15</v>
      </c>
      <c r="C69" s="2" t="s">
        <v>196</v>
      </c>
      <c r="D69" s="2">
        <v>1</v>
      </c>
      <c r="E69" s="43">
        <f>E68*D69</f>
        <v>4.5</v>
      </c>
      <c r="F69" s="43"/>
      <c r="G69" s="43"/>
      <c r="H69" s="43"/>
      <c r="I69" s="43"/>
      <c r="J69" s="43"/>
      <c r="K69" s="43"/>
      <c r="L69" s="43"/>
    </row>
    <row r="70" spans="1:12" x14ac:dyDescent="0.25">
      <c r="A70" s="129"/>
      <c r="B70" s="42" t="s">
        <v>134</v>
      </c>
      <c r="C70" s="2" t="s">
        <v>127</v>
      </c>
      <c r="D70" s="2"/>
      <c r="E70" s="43">
        <f>E71</f>
        <v>4.7250000000000005</v>
      </c>
      <c r="F70" s="43"/>
      <c r="G70" s="43"/>
      <c r="H70" s="43"/>
      <c r="I70" s="43"/>
      <c r="J70" s="43"/>
      <c r="K70" s="43"/>
      <c r="L70" s="43"/>
    </row>
    <row r="71" spans="1:12" x14ac:dyDescent="0.25">
      <c r="A71" s="129"/>
      <c r="B71" s="42" t="s">
        <v>193</v>
      </c>
      <c r="C71" s="2" t="s">
        <v>14</v>
      </c>
      <c r="D71" s="2">
        <v>1.05</v>
      </c>
      <c r="E71" s="2">
        <f>E68*D71</f>
        <v>4.7250000000000005</v>
      </c>
      <c r="F71" s="43"/>
      <c r="G71" s="43"/>
      <c r="H71" s="43"/>
      <c r="I71" s="43"/>
      <c r="J71" s="43"/>
      <c r="K71" s="43"/>
      <c r="L71" s="43"/>
    </row>
    <row r="72" spans="1:12" x14ac:dyDescent="0.25">
      <c r="A72" s="129"/>
      <c r="B72" s="42" t="s">
        <v>120</v>
      </c>
      <c r="C72" s="2" t="s">
        <v>20</v>
      </c>
      <c r="D72" s="2">
        <v>2.46</v>
      </c>
      <c r="E72" s="2">
        <f>E71*D72</f>
        <v>11.623500000000002</v>
      </c>
      <c r="F72" s="43"/>
      <c r="G72" s="43"/>
      <c r="H72" s="43"/>
      <c r="I72" s="43"/>
      <c r="J72" s="43"/>
      <c r="K72" s="43"/>
      <c r="L72" s="43"/>
    </row>
    <row r="73" spans="1:12" x14ac:dyDescent="0.25">
      <c r="A73" s="129"/>
      <c r="B73" s="42" t="s">
        <v>121</v>
      </c>
      <c r="C73" s="2" t="s">
        <v>127</v>
      </c>
      <c r="D73" s="2">
        <v>7.9000000000000001E-2</v>
      </c>
      <c r="E73" s="2">
        <f>E71*D73</f>
        <v>0.37327500000000002</v>
      </c>
      <c r="F73" s="43"/>
      <c r="G73" s="43"/>
      <c r="H73" s="43"/>
      <c r="I73" s="43"/>
      <c r="J73" s="43"/>
      <c r="K73" s="43"/>
      <c r="L73" s="43"/>
    </row>
    <row r="74" spans="1:12" x14ac:dyDescent="0.25">
      <c r="A74" s="129"/>
      <c r="B74" s="42" t="s">
        <v>184</v>
      </c>
      <c r="C74" s="2" t="s">
        <v>122</v>
      </c>
      <c r="D74" s="2"/>
      <c r="E74" s="43">
        <f>0.292*1.05</f>
        <v>0.30659999999999998</v>
      </c>
      <c r="F74" s="43"/>
      <c r="G74" s="43"/>
      <c r="H74" s="43"/>
      <c r="I74" s="43"/>
      <c r="J74" s="43"/>
      <c r="K74" s="43"/>
      <c r="L74" s="43"/>
    </row>
    <row r="75" spans="1:12" x14ac:dyDescent="0.25">
      <c r="A75" s="129"/>
      <c r="B75" s="42" t="s">
        <v>185</v>
      </c>
      <c r="C75" s="2" t="s">
        <v>18</v>
      </c>
      <c r="D75" s="2">
        <v>0.21</v>
      </c>
      <c r="E75" s="43">
        <f>E71*D75</f>
        <v>0.99225000000000008</v>
      </c>
      <c r="F75" s="43"/>
      <c r="G75" s="43"/>
      <c r="H75" s="43"/>
      <c r="I75" s="43"/>
      <c r="J75" s="43"/>
      <c r="K75" s="43"/>
      <c r="L75" s="43"/>
    </row>
    <row r="76" spans="1:12" x14ac:dyDescent="0.25">
      <c r="A76" s="129"/>
      <c r="B76" s="42" t="s">
        <v>186</v>
      </c>
      <c r="C76" s="2" t="s">
        <v>18</v>
      </c>
      <c r="D76" s="2">
        <v>0.75</v>
      </c>
      <c r="E76" s="43">
        <f>E71*D76</f>
        <v>3.5437500000000002</v>
      </c>
      <c r="F76" s="43"/>
      <c r="G76" s="43"/>
      <c r="H76" s="43"/>
      <c r="I76" s="43"/>
      <c r="J76" s="43"/>
      <c r="K76" s="43"/>
      <c r="L76" s="43"/>
    </row>
    <row r="77" spans="1:12" x14ac:dyDescent="0.25">
      <c r="A77" s="130"/>
      <c r="B77" s="42" t="s">
        <v>17</v>
      </c>
      <c r="C77" s="2" t="s">
        <v>16</v>
      </c>
      <c r="D77" s="2">
        <v>1.51</v>
      </c>
      <c r="E77" s="43">
        <f>E68*D77</f>
        <v>6.7949999999999999</v>
      </c>
      <c r="F77" s="43"/>
      <c r="G77" s="43"/>
      <c r="H77" s="43"/>
      <c r="I77" s="43"/>
      <c r="J77" s="43"/>
      <c r="K77" s="43"/>
      <c r="L77" s="43"/>
    </row>
    <row r="78" spans="1:12" x14ac:dyDescent="0.25">
      <c r="A78" s="122">
        <v>8</v>
      </c>
      <c r="B78" s="38" t="s">
        <v>199</v>
      </c>
      <c r="C78" s="40" t="s">
        <v>14</v>
      </c>
      <c r="D78" s="40"/>
      <c r="E78" s="41">
        <v>0.33</v>
      </c>
      <c r="F78" s="40"/>
      <c r="G78" s="40"/>
      <c r="H78" s="40"/>
      <c r="I78" s="40"/>
      <c r="J78" s="40"/>
      <c r="K78" s="40"/>
      <c r="L78" s="40"/>
    </row>
    <row r="79" spans="1:12" x14ac:dyDescent="0.25">
      <c r="A79" s="123"/>
      <c r="B79" s="42" t="s">
        <v>15</v>
      </c>
      <c r="C79" s="2" t="s">
        <v>196</v>
      </c>
      <c r="D79" s="2">
        <v>1</v>
      </c>
      <c r="E79" s="43">
        <f>E78*D79</f>
        <v>0.33</v>
      </c>
      <c r="F79" s="43"/>
      <c r="G79" s="43"/>
      <c r="H79" s="43"/>
      <c r="I79" s="43"/>
      <c r="J79" s="43"/>
      <c r="K79" s="43"/>
      <c r="L79" s="43"/>
    </row>
    <row r="80" spans="1:12" x14ac:dyDescent="0.25">
      <c r="A80" s="123"/>
      <c r="B80" s="42" t="s">
        <v>134</v>
      </c>
      <c r="C80" s="2" t="s">
        <v>127</v>
      </c>
      <c r="D80" s="2"/>
      <c r="E80" s="43">
        <f>E78</f>
        <v>0.33</v>
      </c>
      <c r="F80" s="43"/>
      <c r="G80" s="43"/>
      <c r="H80" s="43"/>
      <c r="I80" s="43"/>
      <c r="J80" s="43"/>
      <c r="K80" s="43"/>
      <c r="L80" s="43"/>
    </row>
    <row r="81" spans="1:12" x14ac:dyDescent="0.25">
      <c r="A81" s="123"/>
      <c r="B81" s="42" t="s">
        <v>193</v>
      </c>
      <c r="C81" s="2" t="s">
        <v>14</v>
      </c>
      <c r="D81" s="2">
        <v>1.02</v>
      </c>
      <c r="E81" s="43">
        <f>E78*D81</f>
        <v>0.33660000000000001</v>
      </c>
      <c r="F81" s="43"/>
      <c r="G81" s="43"/>
      <c r="H81" s="43"/>
      <c r="I81" s="43"/>
      <c r="J81" s="43"/>
      <c r="K81" s="43"/>
      <c r="L81" s="43"/>
    </row>
    <row r="82" spans="1:12" x14ac:dyDescent="0.25">
      <c r="A82" s="123"/>
      <c r="B82" s="42" t="s">
        <v>192</v>
      </c>
      <c r="C82" s="2" t="s">
        <v>122</v>
      </c>
      <c r="D82" s="2" t="s">
        <v>187</v>
      </c>
      <c r="E82" s="43">
        <f>0.023*1.02</f>
        <v>2.3460000000000002E-2</v>
      </c>
      <c r="F82" s="43"/>
      <c r="G82" s="43"/>
      <c r="H82" s="43"/>
      <c r="I82" s="43"/>
      <c r="J82" s="43"/>
      <c r="K82" s="43"/>
      <c r="L82" s="43"/>
    </row>
    <row r="83" spans="1:12" x14ac:dyDescent="0.25">
      <c r="A83" s="123"/>
      <c r="B83" s="42" t="s">
        <v>197</v>
      </c>
      <c r="C83" s="2" t="s">
        <v>122</v>
      </c>
      <c r="D83" s="2" t="s">
        <v>187</v>
      </c>
      <c r="E83" s="43">
        <f>0.212*1.05</f>
        <v>0.22259999999999999</v>
      </c>
      <c r="F83" s="43"/>
      <c r="G83" s="43"/>
      <c r="H83" s="43"/>
      <c r="I83" s="43"/>
      <c r="J83" s="43"/>
      <c r="K83" s="43"/>
      <c r="L83" s="43"/>
    </row>
    <row r="84" spans="1:12" x14ac:dyDescent="0.25">
      <c r="A84" s="123"/>
      <c r="B84" s="42" t="s">
        <v>185</v>
      </c>
      <c r="C84" s="2" t="s">
        <v>18</v>
      </c>
      <c r="D84" s="2">
        <v>0.61</v>
      </c>
      <c r="E84" s="43">
        <f>E81*D84</f>
        <v>0.20532600000000001</v>
      </c>
      <c r="F84" s="43"/>
      <c r="G84" s="43"/>
      <c r="H84" s="43"/>
      <c r="I84" s="43"/>
      <c r="J84" s="43"/>
      <c r="K84" s="43"/>
      <c r="L84" s="43"/>
    </row>
    <row r="85" spans="1:12" x14ac:dyDescent="0.25">
      <c r="A85" s="123"/>
      <c r="B85" s="42" t="s">
        <v>186</v>
      </c>
      <c r="C85" s="2" t="s">
        <v>18</v>
      </c>
      <c r="D85" s="2">
        <v>3.1</v>
      </c>
      <c r="E85" s="43">
        <f>E81*D85</f>
        <v>1.0434600000000001</v>
      </c>
      <c r="F85" s="43"/>
      <c r="G85" s="43"/>
      <c r="H85" s="43"/>
      <c r="I85" s="43"/>
      <c r="J85" s="43"/>
      <c r="K85" s="43"/>
      <c r="L85" s="43"/>
    </row>
    <row r="86" spans="1:12" x14ac:dyDescent="0.25">
      <c r="A86" s="124"/>
      <c r="B86" s="42" t="s">
        <v>17</v>
      </c>
      <c r="C86" s="2" t="s">
        <v>16</v>
      </c>
      <c r="D86" s="2">
        <v>1.51</v>
      </c>
      <c r="E86" s="43">
        <f>E78*D86</f>
        <v>0.49830000000000002</v>
      </c>
      <c r="F86" s="43"/>
      <c r="G86" s="43"/>
      <c r="H86" s="43"/>
      <c r="I86" s="43"/>
      <c r="J86" s="43"/>
      <c r="K86" s="43"/>
      <c r="L86" s="43"/>
    </row>
    <row r="87" spans="1:12" x14ac:dyDescent="0.25">
      <c r="A87" s="125">
        <v>9</v>
      </c>
      <c r="B87" s="38" t="s">
        <v>198</v>
      </c>
      <c r="C87" s="40" t="s">
        <v>21</v>
      </c>
      <c r="D87" s="40"/>
      <c r="E87" s="41">
        <v>12</v>
      </c>
      <c r="F87" s="41"/>
      <c r="G87" s="41"/>
      <c r="H87" s="41"/>
      <c r="I87" s="41"/>
      <c r="J87" s="41"/>
      <c r="K87" s="41"/>
      <c r="L87" s="41"/>
    </row>
    <row r="88" spans="1:12" x14ac:dyDescent="0.25">
      <c r="A88" s="126"/>
      <c r="B88" s="42" t="s">
        <v>15</v>
      </c>
      <c r="C88" s="2" t="s">
        <v>196</v>
      </c>
      <c r="D88" s="2">
        <v>1</v>
      </c>
      <c r="E88" s="43">
        <f>E87*D88</f>
        <v>12</v>
      </c>
      <c r="F88" s="43"/>
      <c r="G88" s="43"/>
      <c r="H88" s="43"/>
      <c r="I88" s="43"/>
      <c r="J88" s="43"/>
      <c r="K88" s="43"/>
      <c r="L88" s="43"/>
    </row>
    <row r="89" spans="1:12" x14ac:dyDescent="0.25">
      <c r="A89" s="126"/>
      <c r="B89" s="42" t="s">
        <v>134</v>
      </c>
      <c r="C89" s="2" t="s">
        <v>127</v>
      </c>
      <c r="D89" s="2"/>
      <c r="E89" s="43">
        <f>E90</f>
        <v>1.4909999999999999</v>
      </c>
      <c r="F89" s="43"/>
      <c r="G89" s="43"/>
      <c r="H89" s="43"/>
      <c r="I89" s="43"/>
      <c r="J89" s="43"/>
      <c r="K89" s="43"/>
      <c r="L89" s="43"/>
    </row>
    <row r="90" spans="1:12" x14ac:dyDescent="0.25">
      <c r="A90" s="126"/>
      <c r="B90" s="42" t="s">
        <v>193</v>
      </c>
      <c r="C90" s="2" t="s">
        <v>14</v>
      </c>
      <c r="D90" s="2"/>
      <c r="E90" s="43">
        <f>1.42*1.05</f>
        <v>1.4909999999999999</v>
      </c>
      <c r="F90" s="43"/>
      <c r="G90" s="43"/>
      <c r="H90" s="43"/>
      <c r="I90" s="43"/>
      <c r="J90" s="43"/>
      <c r="K90" s="43"/>
      <c r="L90" s="43"/>
    </row>
    <row r="91" spans="1:12" x14ac:dyDescent="0.25">
      <c r="A91" s="126"/>
      <c r="B91" s="42" t="s">
        <v>192</v>
      </c>
      <c r="C91" s="2" t="s">
        <v>122</v>
      </c>
      <c r="D91" s="2" t="s">
        <v>187</v>
      </c>
      <c r="E91" s="43">
        <f>0.023*1.02</f>
        <v>2.3460000000000002E-2</v>
      </c>
      <c r="F91" s="43"/>
      <c r="G91" s="43"/>
      <c r="H91" s="43"/>
      <c r="I91" s="43"/>
      <c r="J91" s="43"/>
      <c r="K91" s="43"/>
      <c r="L91" s="43"/>
    </row>
    <row r="92" spans="1:12" x14ac:dyDescent="0.25">
      <c r="A92" s="126"/>
      <c r="B92" s="42" t="s">
        <v>191</v>
      </c>
      <c r="C92" s="2" t="s">
        <v>122</v>
      </c>
      <c r="D92" s="2" t="s">
        <v>187</v>
      </c>
      <c r="E92" s="43">
        <f>0.091*1.05</f>
        <v>9.5549999999999996E-2</v>
      </c>
      <c r="F92" s="43"/>
      <c r="G92" s="43"/>
      <c r="H92" s="43"/>
      <c r="I92" s="43"/>
      <c r="J92" s="43"/>
      <c r="K92" s="43"/>
      <c r="L92" s="43"/>
    </row>
    <row r="93" spans="1:12" x14ac:dyDescent="0.25">
      <c r="A93" s="126"/>
      <c r="B93" s="42" t="s">
        <v>185</v>
      </c>
      <c r="C93" s="2" t="s">
        <v>18</v>
      </c>
      <c r="D93" s="2">
        <v>0.61</v>
      </c>
      <c r="E93" s="43">
        <f>E90*D93</f>
        <v>0.90950999999999993</v>
      </c>
      <c r="F93" s="43"/>
      <c r="G93" s="43"/>
      <c r="H93" s="43"/>
      <c r="I93" s="43"/>
      <c r="J93" s="43"/>
      <c r="K93" s="43"/>
      <c r="L93" s="43"/>
    </row>
    <row r="94" spans="1:12" x14ac:dyDescent="0.25">
      <c r="A94" s="126"/>
      <c r="B94" s="42" t="s">
        <v>186</v>
      </c>
      <c r="C94" s="2" t="s">
        <v>18</v>
      </c>
      <c r="D94" s="2">
        <v>0.44</v>
      </c>
      <c r="E94" s="43">
        <f>E90*D94</f>
        <v>0.65603999999999996</v>
      </c>
      <c r="F94" s="43"/>
      <c r="G94" s="43"/>
      <c r="H94" s="43"/>
      <c r="I94" s="43"/>
      <c r="J94" s="43"/>
      <c r="K94" s="43"/>
      <c r="L94" s="43"/>
    </row>
    <row r="95" spans="1:12" x14ac:dyDescent="0.25">
      <c r="A95" s="126"/>
      <c r="B95" s="42" t="s">
        <v>17</v>
      </c>
      <c r="C95" s="2" t="s">
        <v>16</v>
      </c>
      <c r="D95" s="2">
        <v>1.51</v>
      </c>
      <c r="E95" s="43">
        <f>E87*D95</f>
        <v>18.12</v>
      </c>
      <c r="F95" s="43"/>
      <c r="G95" s="43"/>
      <c r="H95" s="43"/>
      <c r="I95" s="43"/>
      <c r="J95" s="43"/>
      <c r="K95" s="43"/>
      <c r="L95" s="43"/>
    </row>
    <row r="96" spans="1:12" x14ac:dyDescent="0.25">
      <c r="A96" s="122">
        <v>10</v>
      </c>
      <c r="B96" s="38" t="s">
        <v>200</v>
      </c>
      <c r="C96" s="40" t="s">
        <v>14</v>
      </c>
      <c r="D96" s="40"/>
      <c r="E96" s="41">
        <v>0.06</v>
      </c>
      <c r="F96" s="40"/>
      <c r="G96" s="40"/>
      <c r="H96" s="40"/>
      <c r="I96" s="40"/>
      <c r="J96" s="40"/>
      <c r="K96" s="40"/>
      <c r="L96" s="40"/>
    </row>
    <row r="97" spans="1:12" x14ac:dyDescent="0.25">
      <c r="A97" s="123"/>
      <c r="B97" s="42" t="s">
        <v>15</v>
      </c>
      <c r="C97" s="2" t="s">
        <v>196</v>
      </c>
      <c r="D97" s="2">
        <v>1</v>
      </c>
      <c r="E97" s="43">
        <f>E96*D97</f>
        <v>0.06</v>
      </c>
      <c r="F97" s="43"/>
      <c r="G97" s="43"/>
      <c r="H97" s="43"/>
      <c r="I97" s="43"/>
      <c r="J97" s="43"/>
      <c r="K97" s="43"/>
      <c r="L97" s="43"/>
    </row>
    <row r="98" spans="1:12" x14ac:dyDescent="0.25">
      <c r="A98" s="123"/>
      <c r="B98" s="42" t="s">
        <v>134</v>
      </c>
      <c r="C98" s="2" t="s">
        <v>127</v>
      </c>
      <c r="D98" s="2"/>
      <c r="E98" s="43">
        <f>E96</f>
        <v>0.06</v>
      </c>
      <c r="F98" s="43"/>
      <c r="G98" s="43"/>
      <c r="H98" s="43"/>
      <c r="I98" s="43"/>
      <c r="J98" s="43"/>
      <c r="K98" s="43"/>
      <c r="L98" s="43"/>
    </row>
    <row r="99" spans="1:12" x14ac:dyDescent="0.25">
      <c r="A99" s="123"/>
      <c r="B99" s="42" t="s">
        <v>193</v>
      </c>
      <c r="C99" s="2" t="s">
        <v>14</v>
      </c>
      <c r="D99" s="2">
        <v>1.02</v>
      </c>
      <c r="E99" s="43">
        <f>E96*D99</f>
        <v>6.1199999999999997E-2</v>
      </c>
      <c r="F99" s="43"/>
      <c r="G99" s="43"/>
      <c r="H99" s="43"/>
      <c r="I99" s="43"/>
      <c r="J99" s="43"/>
      <c r="K99" s="43"/>
      <c r="L99" s="43"/>
    </row>
    <row r="100" spans="1:12" x14ac:dyDescent="0.25">
      <c r="A100" s="123"/>
      <c r="B100" s="42" t="s">
        <v>192</v>
      </c>
      <c r="C100" s="2" t="s">
        <v>122</v>
      </c>
      <c r="D100" s="2" t="s">
        <v>187</v>
      </c>
      <c r="E100" s="43">
        <f>0.001*1.05</f>
        <v>1.0500000000000002E-3</v>
      </c>
      <c r="F100" s="43"/>
      <c r="G100" s="43"/>
      <c r="H100" s="43"/>
      <c r="I100" s="43"/>
      <c r="J100" s="43"/>
      <c r="K100" s="43"/>
      <c r="L100" s="43"/>
    </row>
    <row r="101" spans="1:12" x14ac:dyDescent="0.25">
      <c r="A101" s="123"/>
      <c r="B101" s="42" t="s">
        <v>197</v>
      </c>
      <c r="C101" s="2" t="s">
        <v>122</v>
      </c>
      <c r="D101" s="2" t="s">
        <v>187</v>
      </c>
      <c r="E101" s="43">
        <f>0.007*1.05</f>
        <v>7.3500000000000006E-3</v>
      </c>
      <c r="F101" s="43"/>
      <c r="G101" s="43"/>
      <c r="H101" s="43"/>
      <c r="I101" s="43"/>
      <c r="J101" s="43"/>
      <c r="K101" s="43"/>
      <c r="L101" s="43"/>
    </row>
    <row r="102" spans="1:12" x14ac:dyDescent="0.25">
      <c r="A102" s="123"/>
      <c r="B102" s="42" t="s">
        <v>185</v>
      </c>
      <c r="C102" s="2" t="s">
        <v>18</v>
      </c>
      <c r="D102" s="2">
        <v>0.56000000000000005</v>
      </c>
      <c r="E102" s="43">
        <f>E99*D102</f>
        <v>3.4272000000000004E-2</v>
      </c>
      <c r="F102" s="43"/>
      <c r="G102" s="43"/>
      <c r="H102" s="43"/>
      <c r="I102" s="43"/>
      <c r="J102" s="43"/>
      <c r="K102" s="43"/>
      <c r="L102" s="43"/>
    </row>
    <row r="103" spans="1:12" x14ac:dyDescent="0.25">
      <c r="A103" s="123"/>
      <c r="B103" s="42" t="s">
        <v>186</v>
      </c>
      <c r="C103" s="2" t="s">
        <v>18</v>
      </c>
      <c r="D103" s="2">
        <v>1.99</v>
      </c>
      <c r="E103" s="43">
        <f>E99*D103</f>
        <v>0.12178799999999999</v>
      </c>
      <c r="F103" s="43"/>
      <c r="G103" s="43"/>
      <c r="H103" s="43"/>
      <c r="I103" s="43"/>
      <c r="J103" s="43"/>
      <c r="K103" s="43"/>
      <c r="L103" s="43"/>
    </row>
    <row r="104" spans="1:12" x14ac:dyDescent="0.25">
      <c r="A104" s="124"/>
      <c r="B104" s="42" t="s">
        <v>17</v>
      </c>
      <c r="C104" s="2" t="s">
        <v>16</v>
      </c>
      <c r="D104" s="2">
        <v>1.51</v>
      </c>
      <c r="E104" s="43">
        <f>E96*D104</f>
        <v>9.06E-2</v>
      </c>
      <c r="F104" s="43"/>
      <c r="G104" s="43"/>
      <c r="H104" s="43"/>
      <c r="I104" s="43"/>
      <c r="J104" s="43"/>
      <c r="K104" s="43"/>
      <c r="L104" s="43"/>
    </row>
    <row r="105" spans="1:12" x14ac:dyDescent="0.25">
      <c r="A105" s="125">
        <v>11</v>
      </c>
      <c r="B105" s="38" t="s">
        <v>201</v>
      </c>
      <c r="C105" s="40" t="s">
        <v>127</v>
      </c>
      <c r="D105" s="40"/>
      <c r="E105" s="41">
        <v>0.7</v>
      </c>
      <c r="F105" s="41"/>
      <c r="G105" s="41"/>
      <c r="H105" s="41"/>
      <c r="I105" s="41"/>
      <c r="J105" s="41"/>
      <c r="K105" s="41"/>
      <c r="L105" s="41"/>
    </row>
    <row r="106" spans="1:12" x14ac:dyDescent="0.25">
      <c r="A106" s="126"/>
      <c r="B106" s="42" t="s">
        <v>15</v>
      </c>
      <c r="C106" s="2" t="s">
        <v>196</v>
      </c>
      <c r="D106" s="2">
        <v>1</v>
      </c>
      <c r="E106" s="43">
        <f>E105*D106</f>
        <v>0.7</v>
      </c>
      <c r="F106" s="43"/>
      <c r="G106" s="43"/>
      <c r="H106" s="43"/>
      <c r="I106" s="43"/>
      <c r="J106" s="43"/>
      <c r="K106" s="43"/>
      <c r="L106" s="43"/>
    </row>
    <row r="107" spans="1:12" x14ac:dyDescent="0.25">
      <c r="A107" s="126"/>
      <c r="B107" s="42" t="s">
        <v>134</v>
      </c>
      <c r="C107" s="2" t="s">
        <v>127</v>
      </c>
      <c r="D107" s="2"/>
      <c r="E107" s="43">
        <f>E108</f>
        <v>0.73499999999999999</v>
      </c>
      <c r="F107" s="43"/>
      <c r="G107" s="43"/>
      <c r="H107" s="43"/>
      <c r="I107" s="43"/>
      <c r="J107" s="43"/>
      <c r="K107" s="43"/>
      <c r="L107" s="43"/>
    </row>
    <row r="108" spans="1:12" x14ac:dyDescent="0.25">
      <c r="A108" s="126"/>
      <c r="B108" s="42" t="s">
        <v>193</v>
      </c>
      <c r="C108" s="2" t="s">
        <v>14</v>
      </c>
      <c r="D108" s="2">
        <v>1.05</v>
      </c>
      <c r="E108" s="2">
        <f>E105*D108</f>
        <v>0.73499999999999999</v>
      </c>
      <c r="F108" s="43"/>
      <c r="G108" s="43"/>
      <c r="H108" s="43"/>
      <c r="I108" s="43"/>
      <c r="J108" s="43"/>
      <c r="K108" s="43"/>
      <c r="L108" s="43"/>
    </row>
    <row r="109" spans="1:12" x14ac:dyDescent="0.25">
      <c r="A109" s="126"/>
      <c r="B109" s="42" t="s">
        <v>120</v>
      </c>
      <c r="C109" s="2" t="s">
        <v>20</v>
      </c>
      <c r="D109" s="2">
        <v>2.46</v>
      </c>
      <c r="E109" s="2">
        <f>E108*D109</f>
        <v>1.8081</v>
      </c>
      <c r="F109" s="43"/>
      <c r="G109" s="43"/>
      <c r="H109" s="43"/>
      <c r="I109" s="43"/>
      <c r="J109" s="43"/>
      <c r="K109" s="43"/>
      <c r="L109" s="43"/>
    </row>
    <row r="110" spans="1:12" x14ac:dyDescent="0.25">
      <c r="A110" s="126"/>
      <c r="B110" s="42" t="s">
        <v>121</v>
      </c>
      <c r="C110" s="2" t="s">
        <v>127</v>
      </c>
      <c r="D110" s="2">
        <v>7.9000000000000001E-2</v>
      </c>
      <c r="E110" s="2">
        <f>E108*D110</f>
        <v>5.8064999999999999E-2</v>
      </c>
      <c r="F110" s="43"/>
      <c r="G110" s="43"/>
      <c r="H110" s="43"/>
      <c r="I110" s="43"/>
      <c r="J110" s="43"/>
      <c r="K110" s="43"/>
      <c r="L110" s="43"/>
    </row>
    <row r="111" spans="1:12" x14ac:dyDescent="0.25">
      <c r="A111" s="126"/>
      <c r="B111" s="42" t="s">
        <v>191</v>
      </c>
      <c r="C111" s="2" t="s">
        <v>122</v>
      </c>
      <c r="D111" s="2"/>
      <c r="E111" s="43">
        <f>0.138*1.05</f>
        <v>0.14490000000000003</v>
      </c>
      <c r="F111" s="43"/>
      <c r="G111" s="43"/>
      <c r="H111" s="43"/>
      <c r="I111" s="43"/>
      <c r="J111" s="43"/>
      <c r="K111" s="43"/>
      <c r="L111" s="43"/>
    </row>
    <row r="112" spans="1:12" x14ac:dyDescent="0.25">
      <c r="A112" s="126"/>
      <c r="B112" s="42" t="s">
        <v>185</v>
      </c>
      <c r="C112" s="2" t="s">
        <v>18</v>
      </c>
      <c r="D112" s="2">
        <v>0.21</v>
      </c>
      <c r="E112" s="43">
        <f>E108*D112</f>
        <v>0.15434999999999999</v>
      </c>
      <c r="F112" s="43"/>
      <c r="G112" s="43"/>
      <c r="H112" s="43"/>
      <c r="I112" s="43"/>
      <c r="J112" s="43"/>
      <c r="K112" s="43"/>
      <c r="L112" s="43"/>
    </row>
    <row r="113" spans="1:12" x14ac:dyDescent="0.25">
      <c r="A113" s="126"/>
      <c r="B113" s="42" t="s">
        <v>186</v>
      </c>
      <c r="C113" s="2" t="s">
        <v>18</v>
      </c>
      <c r="D113" s="2">
        <v>0.75</v>
      </c>
      <c r="E113" s="43">
        <f>E108*D113</f>
        <v>0.55125000000000002</v>
      </c>
      <c r="F113" s="43"/>
      <c r="G113" s="43"/>
      <c r="H113" s="43"/>
      <c r="I113" s="43"/>
      <c r="J113" s="43"/>
      <c r="K113" s="43"/>
      <c r="L113" s="43"/>
    </row>
    <row r="114" spans="1:12" x14ac:dyDescent="0.25">
      <c r="A114" s="127"/>
      <c r="B114" s="42" t="s">
        <v>17</v>
      </c>
      <c r="C114" s="2" t="s">
        <v>16</v>
      </c>
      <c r="D114" s="2">
        <v>1.51</v>
      </c>
      <c r="E114" s="43">
        <f>E105*D114</f>
        <v>1.0569999999999999</v>
      </c>
      <c r="F114" s="43"/>
      <c r="G114" s="43"/>
      <c r="H114" s="43"/>
      <c r="I114" s="43"/>
      <c r="J114" s="43"/>
      <c r="K114" s="43"/>
      <c r="L114" s="43"/>
    </row>
    <row r="115" spans="1:12" x14ac:dyDescent="0.25">
      <c r="A115" s="122">
        <v>12</v>
      </c>
      <c r="B115" s="38" t="s">
        <v>250</v>
      </c>
      <c r="C115" s="40" t="s">
        <v>13</v>
      </c>
      <c r="D115" s="40"/>
      <c r="E115" s="40">
        <v>1.4</v>
      </c>
      <c r="F115" s="43"/>
      <c r="G115" s="54"/>
      <c r="H115" s="59"/>
      <c r="I115" s="54"/>
      <c r="J115" s="59"/>
      <c r="K115" s="59"/>
      <c r="L115" s="54"/>
    </row>
    <row r="116" spans="1:12" x14ac:dyDescent="0.25">
      <c r="A116" s="123"/>
      <c r="B116" s="42" t="s">
        <v>15</v>
      </c>
      <c r="C116" s="2" t="s">
        <v>16</v>
      </c>
      <c r="D116" s="2">
        <v>1</v>
      </c>
      <c r="E116" s="2">
        <f>E115*D116</f>
        <v>1.4</v>
      </c>
      <c r="F116" s="2"/>
      <c r="G116" s="2"/>
      <c r="H116" s="59"/>
      <c r="I116" s="54"/>
      <c r="J116" s="59"/>
      <c r="K116" s="59"/>
      <c r="L116" s="54"/>
    </row>
    <row r="117" spans="1:12" x14ac:dyDescent="0.25">
      <c r="A117" s="123"/>
      <c r="B117" s="42" t="s">
        <v>145</v>
      </c>
      <c r="C117" s="2" t="s">
        <v>16</v>
      </c>
      <c r="D117" s="2"/>
      <c r="E117" s="2">
        <v>0.3</v>
      </c>
      <c r="F117" s="59"/>
      <c r="G117" s="54"/>
      <c r="H117" s="59"/>
      <c r="I117" s="54"/>
      <c r="J117" s="59"/>
      <c r="K117" s="59"/>
      <c r="L117" s="54"/>
    </row>
    <row r="118" spans="1:12" x14ac:dyDescent="0.25">
      <c r="A118" s="123"/>
      <c r="B118" s="42" t="s">
        <v>334</v>
      </c>
      <c r="C118" s="2" t="s">
        <v>22</v>
      </c>
      <c r="D118" s="2"/>
      <c r="E118" s="2">
        <v>2.1999999999999999E-2</v>
      </c>
      <c r="F118" s="43"/>
      <c r="G118" s="54"/>
      <c r="H118" s="59"/>
      <c r="I118" s="54"/>
      <c r="J118" s="59"/>
      <c r="K118" s="59"/>
      <c r="L118" s="54"/>
    </row>
    <row r="119" spans="1:12" x14ac:dyDescent="0.25">
      <c r="A119" s="124"/>
      <c r="B119" s="42" t="s">
        <v>48</v>
      </c>
      <c r="C119" s="2" t="s">
        <v>16</v>
      </c>
      <c r="D119" s="2">
        <v>1.5</v>
      </c>
      <c r="E119" s="2">
        <f>E115*D119</f>
        <v>2.0999999999999996</v>
      </c>
      <c r="F119" s="43"/>
      <c r="G119" s="54"/>
      <c r="H119" s="59"/>
      <c r="I119" s="54"/>
      <c r="J119" s="59"/>
      <c r="K119" s="59"/>
      <c r="L119" s="54"/>
    </row>
    <row r="120" spans="1:12" ht="38.25" x14ac:dyDescent="0.25">
      <c r="A120" s="125">
        <v>13</v>
      </c>
      <c r="B120" s="38" t="s">
        <v>224</v>
      </c>
      <c r="C120" s="40" t="s">
        <v>22</v>
      </c>
      <c r="D120" s="40"/>
      <c r="E120" s="40">
        <v>2.84</v>
      </c>
      <c r="F120" s="40"/>
      <c r="G120" s="40"/>
      <c r="H120" s="40"/>
      <c r="I120" s="40"/>
      <c r="J120" s="40"/>
      <c r="K120" s="40"/>
      <c r="L120" s="40"/>
    </row>
    <row r="121" spans="1:12" x14ac:dyDescent="0.25">
      <c r="A121" s="126"/>
      <c r="B121" s="42" t="s">
        <v>15</v>
      </c>
      <c r="C121" s="2" t="s">
        <v>16</v>
      </c>
      <c r="D121" s="2">
        <v>1</v>
      </c>
      <c r="E121" s="2">
        <f>E120*D121</f>
        <v>2.84</v>
      </c>
      <c r="F121" s="2"/>
      <c r="G121" s="2"/>
      <c r="H121" s="2"/>
      <c r="I121" s="2"/>
      <c r="J121" s="2"/>
      <c r="K121" s="2"/>
      <c r="L121" s="2"/>
    </row>
    <row r="122" spans="1:12" x14ac:dyDescent="0.25">
      <c r="A122" s="126"/>
      <c r="B122" s="42" t="s">
        <v>207</v>
      </c>
      <c r="C122" s="2" t="s">
        <v>20</v>
      </c>
      <c r="D122" s="2" t="s">
        <v>187</v>
      </c>
      <c r="E122" s="2">
        <v>0.84</v>
      </c>
      <c r="F122" s="43"/>
      <c r="G122" s="43"/>
      <c r="H122" s="43"/>
      <c r="I122" s="43"/>
      <c r="J122" s="43"/>
      <c r="K122" s="43"/>
      <c r="L122" s="43"/>
    </row>
    <row r="123" spans="1:12" x14ac:dyDescent="0.25">
      <c r="A123" s="126"/>
      <c r="B123" s="42" t="s">
        <v>206</v>
      </c>
      <c r="C123" s="2" t="s">
        <v>20</v>
      </c>
      <c r="D123" s="2" t="s">
        <v>187</v>
      </c>
      <c r="E123" s="2">
        <v>1.75</v>
      </c>
      <c r="F123" s="43"/>
      <c r="G123" s="43"/>
      <c r="H123" s="43"/>
      <c r="I123" s="43"/>
      <c r="J123" s="43"/>
      <c r="K123" s="43"/>
      <c r="L123" s="43"/>
    </row>
    <row r="124" spans="1:12" x14ac:dyDescent="0.25">
      <c r="A124" s="126"/>
      <c r="B124" s="42" t="s">
        <v>203</v>
      </c>
      <c r="C124" s="2" t="s">
        <v>122</v>
      </c>
      <c r="D124" s="2" t="s">
        <v>187</v>
      </c>
      <c r="E124" s="43">
        <f>0.077*1.05</f>
        <v>8.0850000000000005E-2</v>
      </c>
      <c r="F124" s="43"/>
      <c r="G124" s="43"/>
      <c r="H124" s="43"/>
      <c r="I124" s="43"/>
      <c r="J124" s="43"/>
      <c r="K124" s="43"/>
      <c r="L124" s="43"/>
    </row>
    <row r="125" spans="1:12" x14ac:dyDescent="0.25">
      <c r="A125" s="126"/>
      <c r="B125" s="42" t="s">
        <v>202</v>
      </c>
      <c r="C125" s="2" t="s">
        <v>19</v>
      </c>
      <c r="D125" s="2" t="s">
        <v>187</v>
      </c>
      <c r="E125" s="2">
        <v>42</v>
      </c>
      <c r="F125" s="43"/>
      <c r="G125" s="43"/>
      <c r="H125" s="43"/>
      <c r="I125" s="43"/>
      <c r="J125" s="43"/>
      <c r="K125" s="43"/>
      <c r="L125" s="43"/>
    </row>
    <row r="126" spans="1:12" x14ac:dyDescent="0.25">
      <c r="A126" s="126"/>
      <c r="B126" s="42" t="s">
        <v>204</v>
      </c>
      <c r="C126" s="2" t="s">
        <v>19</v>
      </c>
      <c r="D126" s="2" t="s">
        <v>187</v>
      </c>
      <c r="E126" s="2">
        <v>40.6</v>
      </c>
      <c r="F126" s="43"/>
      <c r="G126" s="43"/>
      <c r="H126" s="43"/>
      <c r="I126" s="43"/>
      <c r="J126" s="43"/>
      <c r="K126" s="43"/>
      <c r="L126" s="43"/>
    </row>
    <row r="127" spans="1:12" x14ac:dyDescent="0.25">
      <c r="A127" s="126"/>
      <c r="B127" s="42" t="s">
        <v>205</v>
      </c>
      <c r="C127" s="2" t="s">
        <v>19</v>
      </c>
      <c r="D127" s="2" t="s">
        <v>187</v>
      </c>
      <c r="E127" s="2">
        <v>10.9</v>
      </c>
      <c r="F127" s="43"/>
      <c r="G127" s="43"/>
      <c r="H127" s="43"/>
      <c r="I127" s="43"/>
      <c r="J127" s="43"/>
      <c r="K127" s="43"/>
      <c r="L127" s="43"/>
    </row>
    <row r="128" spans="1:12" x14ac:dyDescent="0.25">
      <c r="A128" s="127"/>
      <c r="B128" s="42" t="s">
        <v>147</v>
      </c>
      <c r="C128" s="2" t="s">
        <v>23</v>
      </c>
      <c r="D128" s="2">
        <v>10</v>
      </c>
      <c r="E128" s="2">
        <f>E120*D128</f>
        <v>28.4</v>
      </c>
      <c r="F128" s="2"/>
      <c r="G128" s="43"/>
      <c r="H128" s="43"/>
      <c r="I128" s="43"/>
      <c r="J128" s="43"/>
      <c r="K128" s="43"/>
      <c r="L128" s="43"/>
    </row>
    <row r="129" spans="1:12" x14ac:dyDescent="0.25">
      <c r="A129" s="125">
        <v>14</v>
      </c>
      <c r="B129" s="37" t="s">
        <v>280</v>
      </c>
      <c r="C129" s="40" t="s">
        <v>19</v>
      </c>
      <c r="D129" s="40"/>
      <c r="E129" s="40">
        <v>10.3</v>
      </c>
      <c r="F129" s="41"/>
      <c r="G129" s="41"/>
      <c r="H129" s="41"/>
      <c r="I129" s="41"/>
      <c r="J129" s="41"/>
      <c r="K129" s="41"/>
      <c r="L129" s="41"/>
    </row>
    <row r="130" spans="1:12" x14ac:dyDescent="0.25">
      <c r="A130" s="126"/>
      <c r="B130" s="42" t="s">
        <v>15</v>
      </c>
      <c r="C130" s="2" t="s">
        <v>16</v>
      </c>
      <c r="D130" s="2">
        <v>1</v>
      </c>
      <c r="E130" s="2">
        <f>E129*D130</f>
        <v>10.3</v>
      </c>
      <c r="F130" s="43"/>
      <c r="G130" s="43"/>
      <c r="H130" s="43"/>
      <c r="I130" s="43"/>
      <c r="J130" s="43"/>
      <c r="K130" s="43"/>
      <c r="L130" s="43"/>
    </row>
    <row r="131" spans="1:12" x14ac:dyDescent="0.25">
      <c r="A131" s="126"/>
      <c r="B131" s="42" t="s">
        <v>244</v>
      </c>
      <c r="C131" s="2" t="s">
        <v>19</v>
      </c>
      <c r="D131" s="2">
        <v>1.05</v>
      </c>
      <c r="E131" s="2">
        <f>E129*D131</f>
        <v>10.815000000000001</v>
      </c>
      <c r="F131" s="43"/>
      <c r="G131" s="43"/>
      <c r="H131" s="43"/>
      <c r="I131" s="43"/>
      <c r="J131" s="43"/>
      <c r="K131" s="43"/>
      <c r="L131" s="43"/>
    </row>
    <row r="132" spans="1:12" x14ac:dyDescent="0.25">
      <c r="A132" s="126"/>
      <c r="B132" s="42" t="s">
        <v>242</v>
      </c>
      <c r="C132" s="2" t="s">
        <v>21</v>
      </c>
      <c r="D132" s="2"/>
      <c r="E132" s="2">
        <v>2</v>
      </c>
      <c r="F132" s="43"/>
      <c r="G132" s="43"/>
      <c r="H132" s="43"/>
      <c r="I132" s="43"/>
      <c r="J132" s="43"/>
      <c r="K132" s="43"/>
      <c r="L132" s="43"/>
    </row>
    <row r="133" spans="1:12" x14ac:dyDescent="0.25">
      <c r="A133" s="126"/>
      <c r="B133" s="42" t="s">
        <v>243</v>
      </c>
      <c r="C133" s="2" t="s">
        <v>21</v>
      </c>
      <c r="D133" s="2"/>
      <c r="E133" s="2">
        <v>2</v>
      </c>
      <c r="F133" s="43"/>
      <c r="G133" s="43"/>
      <c r="H133" s="43"/>
      <c r="I133" s="43"/>
      <c r="J133" s="43"/>
      <c r="K133" s="43"/>
      <c r="L133" s="43"/>
    </row>
    <row r="134" spans="1:12" x14ac:dyDescent="0.25">
      <c r="A134" s="127"/>
      <c r="B134" s="42" t="s">
        <v>17</v>
      </c>
      <c r="C134" s="2" t="s">
        <v>16</v>
      </c>
      <c r="D134" s="2">
        <v>0.5</v>
      </c>
      <c r="E134" s="2">
        <f>D134*E129</f>
        <v>5.15</v>
      </c>
      <c r="F134" s="43"/>
      <c r="G134" s="43"/>
      <c r="H134" s="43"/>
      <c r="I134" s="43"/>
      <c r="J134" s="43"/>
      <c r="K134" s="43"/>
      <c r="L134" s="43"/>
    </row>
    <row r="135" spans="1:12" ht="25.5" x14ac:dyDescent="0.25">
      <c r="A135" s="121">
        <v>15</v>
      </c>
      <c r="B135" s="38" t="s">
        <v>230</v>
      </c>
      <c r="C135" s="40" t="s">
        <v>13</v>
      </c>
      <c r="D135" s="40"/>
      <c r="E135" s="40">
        <v>16.420000000000002</v>
      </c>
      <c r="F135" s="41"/>
      <c r="G135" s="41"/>
      <c r="H135" s="41"/>
      <c r="I135" s="41"/>
      <c r="J135" s="41"/>
      <c r="K135" s="41"/>
      <c r="L135" s="41"/>
    </row>
    <row r="136" spans="1:12" x14ac:dyDescent="0.25">
      <c r="A136" s="121"/>
      <c r="B136" s="42" t="s">
        <v>15</v>
      </c>
      <c r="C136" s="2" t="s">
        <v>16</v>
      </c>
      <c r="D136" s="2">
        <v>1</v>
      </c>
      <c r="E136" s="2">
        <f>E135*D136</f>
        <v>16.420000000000002</v>
      </c>
      <c r="F136" s="43"/>
      <c r="G136" s="43"/>
      <c r="H136" s="43"/>
      <c r="I136" s="43"/>
      <c r="J136" s="43"/>
      <c r="K136" s="43"/>
      <c r="L136" s="43"/>
    </row>
    <row r="137" spans="1:12" x14ac:dyDescent="0.25">
      <c r="A137" s="121"/>
      <c r="B137" s="42" t="s">
        <v>227</v>
      </c>
      <c r="C137" s="2" t="s">
        <v>14</v>
      </c>
      <c r="D137" s="2">
        <v>0.05</v>
      </c>
      <c r="E137" s="2">
        <f>E135*D137</f>
        <v>0.82100000000000017</v>
      </c>
      <c r="F137" s="43"/>
      <c r="G137" s="43"/>
      <c r="H137" s="43"/>
      <c r="I137" s="43"/>
      <c r="J137" s="43"/>
      <c r="K137" s="43"/>
      <c r="L137" s="43"/>
    </row>
    <row r="138" spans="1:12" ht="25.5" x14ac:dyDescent="0.25">
      <c r="A138" s="121">
        <v>16</v>
      </c>
      <c r="B138" s="38" t="s">
        <v>231</v>
      </c>
      <c r="C138" s="40" t="s">
        <v>13</v>
      </c>
      <c r="D138" s="40"/>
      <c r="E138" s="40">
        <v>16.420000000000002</v>
      </c>
      <c r="F138" s="41"/>
      <c r="G138" s="41"/>
      <c r="H138" s="41"/>
      <c r="I138" s="41"/>
      <c r="J138" s="41"/>
      <c r="K138" s="41"/>
      <c r="L138" s="41"/>
    </row>
    <row r="139" spans="1:12" x14ac:dyDescent="0.25">
      <c r="A139" s="121"/>
      <c r="B139" s="42" t="s">
        <v>15</v>
      </c>
      <c r="C139" s="2" t="s">
        <v>16</v>
      </c>
      <c r="D139" s="2">
        <v>1</v>
      </c>
      <c r="E139" s="2">
        <f>E138*D139</f>
        <v>16.420000000000002</v>
      </c>
      <c r="F139" s="43"/>
      <c r="G139" s="43"/>
      <c r="H139" s="43"/>
      <c r="I139" s="43"/>
      <c r="J139" s="43"/>
      <c r="K139" s="43"/>
      <c r="L139" s="43"/>
    </row>
    <row r="140" spans="1:12" x14ac:dyDescent="0.25">
      <c r="A140" s="121"/>
      <c r="B140" s="42" t="s">
        <v>232</v>
      </c>
      <c r="C140" s="2" t="s">
        <v>20</v>
      </c>
      <c r="D140" s="2">
        <v>1.05</v>
      </c>
      <c r="E140" s="2">
        <f>E138*D140</f>
        <v>17.241000000000003</v>
      </c>
      <c r="F140" s="43"/>
      <c r="G140" s="43"/>
      <c r="H140" s="43"/>
      <c r="I140" s="43"/>
      <c r="J140" s="43"/>
      <c r="K140" s="43"/>
      <c r="L140" s="43"/>
    </row>
    <row r="141" spans="1:12" x14ac:dyDescent="0.25">
      <c r="A141" s="121"/>
      <c r="B141" s="42" t="s">
        <v>192</v>
      </c>
      <c r="C141" s="2" t="s">
        <v>22</v>
      </c>
      <c r="D141" s="2"/>
      <c r="E141" s="43">
        <f>0.065*1.05</f>
        <v>6.8250000000000005E-2</v>
      </c>
      <c r="F141" s="43"/>
      <c r="G141" s="43"/>
      <c r="H141" s="43"/>
      <c r="I141" s="43"/>
      <c r="J141" s="43"/>
      <c r="K141" s="43"/>
      <c r="L141" s="43"/>
    </row>
    <row r="142" spans="1:12" x14ac:dyDescent="0.25">
      <c r="A142" s="121"/>
      <c r="B142" s="42" t="s">
        <v>24</v>
      </c>
      <c r="C142" s="2" t="s">
        <v>14</v>
      </c>
      <c r="D142" s="2">
        <v>0.04</v>
      </c>
      <c r="E142" s="2">
        <f>D142*E138</f>
        <v>0.65680000000000005</v>
      </c>
      <c r="F142" s="43"/>
      <c r="G142" s="43"/>
      <c r="H142" s="43"/>
      <c r="I142" s="43"/>
      <c r="J142" s="43"/>
      <c r="K142" s="43"/>
      <c r="L142" s="43"/>
    </row>
    <row r="143" spans="1:12" x14ac:dyDescent="0.25">
      <c r="A143" s="121"/>
      <c r="B143" s="42" t="s">
        <v>17</v>
      </c>
      <c r="C143" s="2" t="s">
        <v>16</v>
      </c>
      <c r="D143" s="2">
        <v>0.1</v>
      </c>
      <c r="E143" s="2">
        <f>E138*D143</f>
        <v>1.6420000000000003</v>
      </c>
      <c r="F143" s="43"/>
      <c r="G143" s="43"/>
      <c r="H143" s="43"/>
      <c r="I143" s="43"/>
      <c r="J143" s="43"/>
      <c r="K143" s="43"/>
      <c r="L143" s="43"/>
    </row>
    <row r="144" spans="1:12" ht="25.5" x14ac:dyDescent="0.25">
      <c r="A144" s="125">
        <v>17</v>
      </c>
      <c r="B144" s="38" t="s">
        <v>335</v>
      </c>
      <c r="C144" s="40" t="s">
        <v>20</v>
      </c>
      <c r="D144" s="40"/>
      <c r="E144" s="41">
        <v>16.420000000000002</v>
      </c>
      <c r="F144" s="41"/>
      <c r="G144" s="41"/>
      <c r="H144" s="41"/>
      <c r="I144" s="41"/>
      <c r="J144" s="41"/>
      <c r="K144" s="41"/>
      <c r="L144" s="41"/>
    </row>
    <row r="145" spans="1:12" x14ac:dyDescent="0.25">
      <c r="A145" s="126"/>
      <c r="B145" s="42" t="s">
        <v>15</v>
      </c>
      <c r="C145" s="2" t="s">
        <v>196</v>
      </c>
      <c r="D145" s="2">
        <v>1</v>
      </c>
      <c r="E145" s="43">
        <f>E144*D145</f>
        <v>16.420000000000002</v>
      </c>
      <c r="F145" s="43"/>
      <c r="G145" s="43"/>
      <c r="H145" s="43"/>
      <c r="I145" s="43"/>
      <c r="J145" s="43"/>
      <c r="K145" s="43"/>
      <c r="L145" s="43"/>
    </row>
    <row r="146" spans="1:12" x14ac:dyDescent="0.25">
      <c r="A146" s="126"/>
      <c r="B146" s="42" t="s">
        <v>213</v>
      </c>
      <c r="C146" s="2" t="s">
        <v>20</v>
      </c>
      <c r="D146" s="2">
        <v>1.05</v>
      </c>
      <c r="E146" s="43">
        <f>E144*D146</f>
        <v>17.241000000000003</v>
      </c>
      <c r="F146" s="43"/>
      <c r="G146" s="43"/>
      <c r="H146" s="43"/>
      <c r="I146" s="43"/>
      <c r="J146" s="43"/>
      <c r="K146" s="43"/>
      <c r="L146" s="43"/>
    </row>
    <row r="147" spans="1:12" ht="25.5" x14ac:dyDescent="0.25">
      <c r="A147" s="126"/>
      <c r="B147" s="60" t="s">
        <v>214</v>
      </c>
      <c r="C147" s="2" t="s">
        <v>23</v>
      </c>
      <c r="D147" s="2">
        <v>0.3</v>
      </c>
      <c r="E147" s="43">
        <f>D147*E144</f>
        <v>4.9260000000000002</v>
      </c>
      <c r="F147" s="43"/>
      <c r="G147" s="43"/>
      <c r="H147" s="43"/>
      <c r="I147" s="43"/>
      <c r="J147" s="43"/>
      <c r="K147" s="43"/>
      <c r="L147" s="43"/>
    </row>
    <row r="148" spans="1:12" x14ac:dyDescent="0.25">
      <c r="A148" s="127"/>
      <c r="B148" s="42" t="s">
        <v>17</v>
      </c>
      <c r="C148" s="2" t="s">
        <v>16</v>
      </c>
      <c r="D148" s="2">
        <v>0.51</v>
      </c>
      <c r="E148" s="43">
        <f>D148*E144</f>
        <v>8.3742000000000019</v>
      </c>
      <c r="F148" s="43"/>
      <c r="G148" s="43"/>
      <c r="H148" s="43"/>
      <c r="I148" s="43"/>
      <c r="J148" s="43"/>
      <c r="K148" s="43"/>
      <c r="L148" s="43"/>
    </row>
    <row r="149" spans="1:12" ht="25.5" x14ac:dyDescent="0.25">
      <c r="A149" s="121">
        <v>18</v>
      </c>
      <c r="B149" s="38" t="s">
        <v>234</v>
      </c>
      <c r="C149" s="40" t="s">
        <v>13</v>
      </c>
      <c r="D149" s="40"/>
      <c r="E149" s="40">
        <v>10.82</v>
      </c>
      <c r="F149" s="41"/>
      <c r="G149" s="41"/>
      <c r="H149" s="41"/>
      <c r="I149" s="41"/>
      <c r="J149" s="41"/>
      <c r="K149" s="41"/>
      <c r="L149" s="41"/>
    </row>
    <row r="150" spans="1:12" x14ac:dyDescent="0.25">
      <c r="A150" s="121"/>
      <c r="B150" s="42" t="s">
        <v>15</v>
      </c>
      <c r="C150" s="2" t="s">
        <v>16</v>
      </c>
      <c r="D150" s="2">
        <v>1</v>
      </c>
      <c r="E150" s="2">
        <f>E149*D150</f>
        <v>10.82</v>
      </c>
      <c r="F150" s="43"/>
      <c r="G150" s="43"/>
      <c r="H150" s="43"/>
      <c r="I150" s="43"/>
      <c r="J150" s="43"/>
      <c r="K150" s="43"/>
      <c r="L150" s="43"/>
    </row>
    <row r="151" spans="1:12" x14ac:dyDescent="0.25">
      <c r="A151" s="121"/>
      <c r="B151" s="42" t="s">
        <v>227</v>
      </c>
      <c r="C151" s="2" t="s">
        <v>14</v>
      </c>
      <c r="D151" s="2">
        <v>0.05</v>
      </c>
      <c r="E151" s="2">
        <f>E149*D151</f>
        <v>0.54100000000000004</v>
      </c>
      <c r="F151" s="43"/>
      <c r="G151" s="43"/>
      <c r="H151" s="43"/>
      <c r="I151" s="43"/>
      <c r="J151" s="43"/>
      <c r="K151" s="43"/>
      <c r="L151" s="43"/>
    </row>
    <row r="152" spans="1:12" ht="25.5" x14ac:dyDescent="0.25">
      <c r="A152" s="121">
        <v>19</v>
      </c>
      <c r="B152" s="38" t="s">
        <v>233</v>
      </c>
      <c r="C152" s="40" t="s">
        <v>13</v>
      </c>
      <c r="D152" s="40"/>
      <c r="E152" s="40">
        <v>10.82</v>
      </c>
      <c r="F152" s="41"/>
      <c r="G152" s="41"/>
      <c r="H152" s="41"/>
      <c r="I152" s="41"/>
      <c r="J152" s="41"/>
      <c r="K152" s="41"/>
      <c r="L152" s="41"/>
    </row>
    <row r="153" spans="1:12" x14ac:dyDescent="0.25">
      <c r="A153" s="121"/>
      <c r="B153" s="42" t="s">
        <v>15</v>
      </c>
      <c r="C153" s="2" t="s">
        <v>16</v>
      </c>
      <c r="D153" s="2">
        <v>1</v>
      </c>
      <c r="E153" s="2">
        <f>E152*D153</f>
        <v>10.82</v>
      </c>
      <c r="F153" s="43"/>
      <c r="G153" s="43"/>
      <c r="H153" s="43"/>
      <c r="I153" s="43"/>
      <c r="J153" s="43"/>
      <c r="K153" s="43"/>
      <c r="L153" s="43"/>
    </row>
    <row r="154" spans="1:12" x14ac:dyDescent="0.25">
      <c r="A154" s="121"/>
      <c r="B154" s="42" t="s">
        <v>24</v>
      </c>
      <c r="C154" s="2" t="s">
        <v>14</v>
      </c>
      <c r="D154" s="2">
        <v>0.04</v>
      </c>
      <c r="E154" s="2">
        <f>D154*E152</f>
        <v>0.43280000000000002</v>
      </c>
      <c r="F154" s="43"/>
      <c r="G154" s="43"/>
      <c r="H154" s="43"/>
      <c r="I154" s="43"/>
      <c r="J154" s="43"/>
      <c r="K154" s="43"/>
      <c r="L154" s="43"/>
    </row>
    <row r="155" spans="1:12" x14ac:dyDescent="0.25">
      <c r="A155" s="121"/>
      <c r="B155" s="42" t="s">
        <v>17</v>
      </c>
      <c r="C155" s="2" t="s">
        <v>16</v>
      </c>
      <c r="D155" s="2">
        <v>0.1</v>
      </c>
      <c r="E155" s="2">
        <f>E152*D155</f>
        <v>1.0820000000000001</v>
      </c>
      <c r="F155" s="43"/>
      <c r="G155" s="43"/>
      <c r="H155" s="43"/>
      <c r="I155" s="43"/>
      <c r="J155" s="43"/>
      <c r="K155" s="43"/>
      <c r="L155" s="43"/>
    </row>
    <row r="156" spans="1:12" ht="29.25" customHeight="1" x14ac:dyDescent="0.25">
      <c r="A156" s="125">
        <v>20</v>
      </c>
      <c r="B156" s="38" t="s">
        <v>212</v>
      </c>
      <c r="C156" s="40" t="s">
        <v>13</v>
      </c>
      <c r="D156" s="40"/>
      <c r="E156" s="40">
        <v>10.82</v>
      </c>
      <c r="F156" s="41"/>
      <c r="G156" s="41"/>
      <c r="H156" s="41"/>
      <c r="I156" s="41"/>
      <c r="J156" s="41"/>
      <c r="K156" s="41"/>
      <c r="L156" s="41"/>
    </row>
    <row r="157" spans="1:12" x14ac:dyDescent="0.25">
      <c r="A157" s="126"/>
      <c r="B157" s="42" t="s">
        <v>15</v>
      </c>
      <c r="C157" s="2" t="s">
        <v>16</v>
      </c>
      <c r="D157" s="2">
        <v>1</v>
      </c>
      <c r="E157" s="2">
        <f>E156*D157</f>
        <v>10.82</v>
      </c>
      <c r="F157" s="43"/>
      <c r="G157" s="43"/>
      <c r="H157" s="43"/>
      <c r="I157" s="43"/>
      <c r="J157" s="43"/>
      <c r="K157" s="43"/>
      <c r="L157" s="43"/>
    </row>
    <row r="158" spans="1:12" x14ac:dyDescent="0.25">
      <c r="A158" s="126"/>
      <c r="B158" s="42" t="s">
        <v>208</v>
      </c>
      <c r="C158" s="2" t="s">
        <v>209</v>
      </c>
      <c r="D158" s="2">
        <v>0.4</v>
      </c>
      <c r="E158" s="2">
        <f>E156*D158</f>
        <v>4.3280000000000003</v>
      </c>
      <c r="F158" s="43"/>
      <c r="G158" s="43"/>
      <c r="H158" s="43"/>
      <c r="I158" s="43"/>
      <c r="J158" s="43"/>
      <c r="K158" s="43"/>
      <c r="L158" s="43"/>
    </row>
    <row r="159" spans="1:12" x14ac:dyDescent="0.25">
      <c r="A159" s="126"/>
      <c r="B159" s="42" t="s">
        <v>210</v>
      </c>
      <c r="C159" s="2" t="s">
        <v>13</v>
      </c>
      <c r="D159" s="2">
        <v>2.2999999999999998</v>
      </c>
      <c r="E159" s="2">
        <f>E156*D159</f>
        <v>24.885999999999999</v>
      </c>
      <c r="F159" s="43"/>
      <c r="G159" s="43"/>
      <c r="H159" s="43"/>
      <c r="I159" s="43"/>
      <c r="J159" s="43"/>
      <c r="K159" s="43"/>
      <c r="L159" s="43"/>
    </row>
    <row r="160" spans="1:12" x14ac:dyDescent="0.25">
      <c r="A160" s="126"/>
      <c r="B160" s="42" t="s">
        <v>211</v>
      </c>
      <c r="C160" s="2" t="s">
        <v>18</v>
      </c>
      <c r="D160" s="2">
        <v>0.35</v>
      </c>
      <c r="E160" s="2">
        <f>E156*D160</f>
        <v>3.7869999999999999</v>
      </c>
      <c r="F160" s="43"/>
      <c r="G160" s="43"/>
      <c r="H160" s="43"/>
      <c r="I160" s="43"/>
      <c r="J160" s="43"/>
      <c r="K160" s="43"/>
      <c r="L160" s="43"/>
    </row>
    <row r="161" spans="1:12" x14ac:dyDescent="0.25">
      <c r="A161" s="127"/>
      <c r="B161" s="42" t="s">
        <v>17</v>
      </c>
      <c r="C161" s="2" t="s">
        <v>16</v>
      </c>
      <c r="D161" s="2">
        <v>0.2</v>
      </c>
      <c r="E161" s="2">
        <f>E156*D161</f>
        <v>2.1640000000000001</v>
      </c>
      <c r="F161" s="43"/>
      <c r="G161" s="43"/>
      <c r="H161" s="43"/>
      <c r="I161" s="43"/>
      <c r="J161" s="43"/>
      <c r="K161" s="43"/>
      <c r="L161" s="43"/>
    </row>
    <row r="162" spans="1:12" x14ac:dyDescent="0.25">
      <c r="A162" s="135" t="s">
        <v>66</v>
      </c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1:12" ht="25.5" x14ac:dyDescent="0.25">
      <c r="A163" s="121">
        <v>1</v>
      </c>
      <c r="B163" s="38" t="s">
        <v>228</v>
      </c>
      <c r="C163" s="40" t="s">
        <v>13</v>
      </c>
      <c r="D163" s="40"/>
      <c r="E163" s="40">
        <f>30.87+6.68</f>
        <v>37.549999999999997</v>
      </c>
      <c r="F163" s="41"/>
      <c r="G163" s="41"/>
      <c r="H163" s="41"/>
      <c r="I163" s="41"/>
      <c r="J163" s="41"/>
      <c r="K163" s="41"/>
      <c r="L163" s="41"/>
    </row>
    <row r="164" spans="1:12" x14ac:dyDescent="0.25">
      <c r="A164" s="121"/>
      <c r="B164" s="42" t="s">
        <v>15</v>
      </c>
      <c r="C164" s="2" t="s">
        <v>16</v>
      </c>
      <c r="D164" s="2">
        <v>1</v>
      </c>
      <c r="E164" s="2">
        <f>E163*D164</f>
        <v>37.549999999999997</v>
      </c>
      <c r="F164" s="43"/>
      <c r="G164" s="43"/>
      <c r="H164" s="43"/>
      <c r="I164" s="43"/>
      <c r="J164" s="43"/>
      <c r="K164" s="43"/>
      <c r="L164" s="43"/>
    </row>
    <row r="165" spans="1:12" x14ac:dyDescent="0.25">
      <c r="A165" s="121"/>
      <c r="B165" s="42" t="s">
        <v>227</v>
      </c>
      <c r="C165" s="2" t="s">
        <v>14</v>
      </c>
      <c r="D165" s="2">
        <v>0.05</v>
      </c>
      <c r="E165" s="2">
        <f>E163*D165</f>
        <v>1.8774999999999999</v>
      </c>
      <c r="F165" s="43"/>
      <c r="G165" s="43"/>
      <c r="H165" s="43"/>
      <c r="I165" s="43"/>
      <c r="J165" s="43"/>
      <c r="K165" s="43"/>
      <c r="L165" s="43"/>
    </row>
    <row r="166" spans="1:12" ht="25.5" x14ac:dyDescent="0.25">
      <c r="A166" s="121">
        <v>2</v>
      </c>
      <c r="B166" s="38" t="s">
        <v>229</v>
      </c>
      <c r="C166" s="40" t="s">
        <v>13</v>
      </c>
      <c r="D166" s="40"/>
      <c r="E166" s="40">
        <f>30.87+6.68</f>
        <v>37.549999999999997</v>
      </c>
      <c r="F166" s="41"/>
      <c r="G166" s="41"/>
      <c r="H166" s="41"/>
      <c r="I166" s="41"/>
      <c r="J166" s="41"/>
      <c r="K166" s="41"/>
      <c r="L166" s="41"/>
    </row>
    <row r="167" spans="1:12" x14ac:dyDescent="0.25">
      <c r="A167" s="121"/>
      <c r="B167" s="42" t="s">
        <v>15</v>
      </c>
      <c r="C167" s="2" t="s">
        <v>16</v>
      </c>
      <c r="D167" s="2">
        <v>1</v>
      </c>
      <c r="E167" s="2">
        <f>E166*D167</f>
        <v>37.549999999999997</v>
      </c>
      <c r="F167" s="43"/>
      <c r="G167" s="43"/>
      <c r="H167" s="43"/>
      <c r="I167" s="43"/>
      <c r="J167" s="43"/>
      <c r="K167" s="43"/>
      <c r="L167" s="43"/>
    </row>
    <row r="168" spans="1:12" x14ac:dyDescent="0.25">
      <c r="A168" s="121"/>
      <c r="B168" s="42" t="s">
        <v>24</v>
      </c>
      <c r="C168" s="2" t="s">
        <v>14</v>
      </c>
      <c r="D168" s="2">
        <v>0.04</v>
      </c>
      <c r="E168" s="2">
        <f>D168*E166</f>
        <v>1.502</v>
      </c>
      <c r="F168" s="43"/>
      <c r="G168" s="43"/>
      <c r="H168" s="43"/>
      <c r="I168" s="43"/>
      <c r="J168" s="43"/>
      <c r="K168" s="43"/>
      <c r="L168" s="43"/>
    </row>
    <row r="169" spans="1:12" x14ac:dyDescent="0.25">
      <c r="A169" s="121"/>
      <c r="B169" s="42" t="s">
        <v>17</v>
      </c>
      <c r="C169" s="2" t="s">
        <v>16</v>
      </c>
      <c r="D169" s="2">
        <v>0.1</v>
      </c>
      <c r="E169" s="2">
        <f>E166*D169</f>
        <v>3.7549999999999999</v>
      </c>
      <c r="F169" s="43"/>
      <c r="G169" s="43"/>
      <c r="H169" s="43"/>
      <c r="I169" s="43"/>
      <c r="J169" s="43"/>
      <c r="K169" s="43"/>
      <c r="L169" s="43"/>
    </row>
    <row r="170" spans="1:12" x14ac:dyDescent="0.25">
      <c r="A170" s="122">
        <v>3</v>
      </c>
      <c r="B170" s="38" t="s">
        <v>318</v>
      </c>
      <c r="C170" s="40" t="s">
        <v>13</v>
      </c>
      <c r="D170" s="40"/>
      <c r="E170" s="40">
        <v>27.3</v>
      </c>
      <c r="F170" s="41"/>
      <c r="G170" s="41"/>
      <c r="H170" s="41"/>
      <c r="I170" s="41"/>
      <c r="J170" s="41"/>
      <c r="K170" s="41"/>
      <c r="L170" s="41"/>
    </row>
    <row r="171" spans="1:12" x14ac:dyDescent="0.25">
      <c r="A171" s="123"/>
      <c r="B171" s="42" t="s">
        <v>15</v>
      </c>
      <c r="C171" s="2" t="s">
        <v>16</v>
      </c>
      <c r="D171" s="2">
        <v>1</v>
      </c>
      <c r="E171" s="2">
        <f>E170*D171</f>
        <v>27.3</v>
      </c>
      <c r="F171" s="43"/>
      <c r="G171" s="43"/>
      <c r="H171" s="43"/>
      <c r="I171" s="43"/>
      <c r="J171" s="43"/>
      <c r="K171" s="43"/>
      <c r="L171" s="43"/>
    </row>
    <row r="172" spans="1:12" x14ac:dyDescent="0.25">
      <c r="A172" s="123"/>
      <c r="B172" s="42" t="s">
        <v>324</v>
      </c>
      <c r="C172" s="2" t="s">
        <v>21</v>
      </c>
      <c r="D172" s="2">
        <v>12.5</v>
      </c>
      <c r="E172" s="2">
        <f>E170*D172</f>
        <v>341.25</v>
      </c>
      <c r="F172" s="43"/>
      <c r="G172" s="43"/>
      <c r="H172" s="43"/>
      <c r="I172" s="43"/>
      <c r="J172" s="43"/>
      <c r="K172" s="43"/>
      <c r="L172" s="43"/>
    </row>
    <row r="173" spans="1:12" x14ac:dyDescent="0.25">
      <c r="A173" s="123"/>
      <c r="B173" s="42" t="s">
        <v>24</v>
      </c>
      <c r="C173" s="2" t="s">
        <v>14</v>
      </c>
      <c r="D173" s="2">
        <v>0.11</v>
      </c>
      <c r="E173" s="2">
        <f>E170*D173</f>
        <v>3.0030000000000001</v>
      </c>
      <c r="F173" s="43"/>
      <c r="G173" s="43"/>
      <c r="H173" s="43"/>
      <c r="I173" s="43"/>
      <c r="J173" s="43"/>
      <c r="K173" s="43"/>
      <c r="L173" s="43"/>
    </row>
    <row r="174" spans="1:12" x14ac:dyDescent="0.25">
      <c r="A174" s="124"/>
      <c r="B174" s="42" t="s">
        <v>17</v>
      </c>
      <c r="C174" s="2" t="s">
        <v>16</v>
      </c>
      <c r="D174" s="2">
        <v>0.2</v>
      </c>
      <c r="E174" s="2">
        <f>E170*D174</f>
        <v>5.4600000000000009</v>
      </c>
      <c r="F174" s="43"/>
      <c r="G174" s="43"/>
      <c r="H174" s="43"/>
      <c r="I174" s="43"/>
      <c r="J174" s="43"/>
      <c r="K174" s="43"/>
      <c r="L174" s="43"/>
    </row>
    <row r="175" spans="1:12" x14ac:dyDescent="0.25">
      <c r="A175" s="122">
        <v>4</v>
      </c>
      <c r="B175" s="38" t="s">
        <v>223</v>
      </c>
      <c r="C175" s="40" t="s">
        <v>13</v>
      </c>
      <c r="D175" s="40"/>
      <c r="E175" s="40">
        <v>98.5</v>
      </c>
      <c r="F175" s="41"/>
      <c r="G175" s="41"/>
      <c r="H175" s="41"/>
      <c r="I175" s="41"/>
      <c r="J175" s="41"/>
      <c r="K175" s="41"/>
      <c r="L175" s="41"/>
    </row>
    <row r="176" spans="1:12" x14ac:dyDescent="0.25">
      <c r="A176" s="123"/>
      <c r="B176" s="42" t="s">
        <v>15</v>
      </c>
      <c r="C176" s="2" t="s">
        <v>16</v>
      </c>
      <c r="D176" s="2">
        <v>1</v>
      </c>
      <c r="E176" s="2">
        <f>E175*D176</f>
        <v>98.5</v>
      </c>
      <c r="F176" s="43"/>
      <c r="G176" s="43"/>
      <c r="H176" s="43"/>
      <c r="I176" s="43"/>
      <c r="J176" s="43"/>
      <c r="K176" s="43"/>
      <c r="L176" s="43"/>
    </row>
    <row r="177" spans="1:12" x14ac:dyDescent="0.25">
      <c r="A177" s="123"/>
      <c r="B177" s="42" t="s">
        <v>325</v>
      </c>
      <c r="C177" s="2" t="s">
        <v>21</v>
      </c>
      <c r="D177" s="2">
        <v>12.5</v>
      </c>
      <c r="E177" s="2">
        <f>E175*D177</f>
        <v>1231.25</v>
      </c>
      <c r="F177" s="43"/>
      <c r="G177" s="43"/>
      <c r="H177" s="43"/>
      <c r="I177" s="43"/>
      <c r="J177" s="43"/>
      <c r="K177" s="43"/>
      <c r="L177" s="43"/>
    </row>
    <row r="178" spans="1:12" x14ac:dyDescent="0.25">
      <c r="A178" s="123"/>
      <c r="B178" s="42" t="s">
        <v>24</v>
      </c>
      <c r="C178" s="2" t="s">
        <v>14</v>
      </c>
      <c r="D178" s="2">
        <v>0.2</v>
      </c>
      <c r="E178" s="2">
        <f>E175*D178</f>
        <v>19.700000000000003</v>
      </c>
      <c r="F178" s="43"/>
      <c r="G178" s="43"/>
      <c r="H178" s="43"/>
      <c r="I178" s="43"/>
      <c r="J178" s="43"/>
      <c r="K178" s="43"/>
      <c r="L178" s="43"/>
    </row>
    <row r="179" spans="1:12" x14ac:dyDescent="0.25">
      <c r="A179" s="124"/>
      <c r="B179" s="42" t="s">
        <v>17</v>
      </c>
      <c r="C179" s="2" t="s">
        <v>16</v>
      </c>
      <c r="D179" s="2">
        <v>0.2</v>
      </c>
      <c r="E179" s="2">
        <f>E175*D179</f>
        <v>19.700000000000003</v>
      </c>
      <c r="F179" s="43"/>
      <c r="G179" s="43"/>
      <c r="H179" s="43"/>
      <c r="I179" s="43"/>
      <c r="J179" s="43"/>
      <c r="K179" s="43"/>
      <c r="L179" s="43"/>
    </row>
    <row r="180" spans="1:12" ht="25.5" x14ac:dyDescent="0.25">
      <c r="A180" s="122">
        <v>5</v>
      </c>
      <c r="B180" s="38" t="s">
        <v>235</v>
      </c>
      <c r="C180" s="40" t="s">
        <v>13</v>
      </c>
      <c r="D180" s="40"/>
      <c r="E180" s="40">
        <v>3.5</v>
      </c>
      <c r="F180" s="41"/>
      <c r="G180" s="41"/>
      <c r="H180" s="41"/>
      <c r="I180" s="41"/>
      <c r="J180" s="41"/>
      <c r="K180" s="41"/>
      <c r="L180" s="41"/>
    </row>
    <row r="181" spans="1:12" x14ac:dyDescent="0.25">
      <c r="A181" s="123"/>
      <c r="B181" s="42" t="s">
        <v>15</v>
      </c>
      <c r="C181" s="2" t="s">
        <v>16</v>
      </c>
      <c r="D181" s="2">
        <v>1</v>
      </c>
      <c r="E181" s="2">
        <f>E180*D181</f>
        <v>3.5</v>
      </c>
      <c r="F181" s="43"/>
      <c r="G181" s="43"/>
      <c r="H181" s="43"/>
      <c r="I181" s="43"/>
      <c r="J181" s="43"/>
      <c r="K181" s="43"/>
      <c r="L181" s="43"/>
    </row>
    <row r="182" spans="1:12" x14ac:dyDescent="0.25">
      <c r="A182" s="123"/>
      <c r="B182" s="42" t="s">
        <v>25</v>
      </c>
      <c r="C182" s="2" t="s">
        <v>13</v>
      </c>
      <c r="D182" s="2">
        <v>1.05</v>
      </c>
      <c r="E182" s="2">
        <f>E180*D182</f>
        <v>3.6750000000000003</v>
      </c>
      <c r="F182" s="43"/>
      <c r="G182" s="43"/>
      <c r="H182" s="43"/>
      <c r="I182" s="43"/>
      <c r="J182" s="43"/>
      <c r="K182" s="43"/>
      <c r="L182" s="43"/>
    </row>
    <row r="183" spans="1:12" ht="25.5" x14ac:dyDescent="0.25">
      <c r="A183" s="122">
        <v>6</v>
      </c>
      <c r="B183" s="38" t="s">
        <v>225</v>
      </c>
      <c r="C183" s="40" t="s">
        <v>20</v>
      </c>
      <c r="D183" s="40"/>
      <c r="E183" s="40">
        <v>4.5</v>
      </c>
      <c r="F183" s="41"/>
      <c r="G183" s="41"/>
      <c r="H183" s="41"/>
      <c r="I183" s="41"/>
      <c r="J183" s="41"/>
      <c r="K183" s="41"/>
      <c r="L183" s="41"/>
    </row>
    <row r="184" spans="1:12" x14ac:dyDescent="0.25">
      <c r="A184" s="123"/>
      <c r="B184" s="42" t="s">
        <v>15</v>
      </c>
      <c r="C184" s="2" t="s">
        <v>16</v>
      </c>
      <c r="D184" s="2">
        <v>1</v>
      </c>
      <c r="E184" s="2">
        <f>E183*D184</f>
        <v>4.5</v>
      </c>
      <c r="F184" s="43"/>
      <c r="G184" s="43"/>
      <c r="H184" s="43"/>
      <c r="I184" s="43"/>
      <c r="J184" s="43"/>
      <c r="K184" s="43"/>
      <c r="L184" s="43"/>
    </row>
    <row r="185" spans="1:12" x14ac:dyDescent="0.25">
      <c r="A185" s="123"/>
      <c r="B185" s="42" t="s">
        <v>25</v>
      </c>
      <c r="C185" s="2" t="s">
        <v>13</v>
      </c>
      <c r="D185" s="2">
        <v>2.0499999999999998</v>
      </c>
      <c r="E185" s="2">
        <f>E183*D185</f>
        <v>9.2249999999999996</v>
      </c>
      <c r="F185" s="43"/>
      <c r="G185" s="43"/>
      <c r="H185" s="43"/>
      <c r="I185" s="43"/>
      <c r="J185" s="43"/>
      <c r="K185" s="43"/>
      <c r="L185" s="43"/>
    </row>
    <row r="186" spans="1:12" x14ac:dyDescent="0.25">
      <c r="A186" s="124"/>
      <c r="B186" s="42" t="s">
        <v>226</v>
      </c>
      <c r="C186" s="2" t="s">
        <v>19</v>
      </c>
      <c r="D186" s="2"/>
      <c r="E186" s="2">
        <v>12.5</v>
      </c>
      <c r="F186" s="43"/>
      <c r="G186" s="43"/>
      <c r="H186" s="43"/>
      <c r="I186" s="43"/>
      <c r="J186" s="43"/>
      <c r="K186" s="43"/>
      <c r="L186" s="43"/>
    </row>
    <row r="187" spans="1:12" x14ac:dyDescent="0.25">
      <c r="A187" s="122">
        <v>7</v>
      </c>
      <c r="B187" s="38" t="s">
        <v>132</v>
      </c>
      <c r="C187" s="40" t="s">
        <v>13</v>
      </c>
      <c r="D187" s="40"/>
      <c r="E187" s="40">
        <v>64.400000000000006</v>
      </c>
      <c r="F187" s="41"/>
      <c r="G187" s="41"/>
      <c r="H187" s="41"/>
      <c r="I187" s="41"/>
      <c r="J187" s="41"/>
      <c r="K187" s="41"/>
      <c r="L187" s="41"/>
    </row>
    <row r="188" spans="1:12" x14ac:dyDescent="0.25">
      <c r="A188" s="123"/>
      <c r="B188" s="42" t="s">
        <v>15</v>
      </c>
      <c r="C188" s="2" t="s">
        <v>16</v>
      </c>
      <c r="D188" s="2">
        <v>1</v>
      </c>
      <c r="E188" s="2">
        <f>E187*D188</f>
        <v>64.400000000000006</v>
      </c>
      <c r="F188" s="43"/>
      <c r="G188" s="43"/>
      <c r="H188" s="43"/>
      <c r="I188" s="43"/>
      <c r="J188" s="43"/>
      <c r="K188" s="43"/>
      <c r="L188" s="43"/>
    </row>
    <row r="189" spans="1:12" x14ac:dyDescent="0.25">
      <c r="A189" s="123"/>
      <c r="B189" s="42" t="s">
        <v>133</v>
      </c>
      <c r="C189" s="2" t="s">
        <v>13</v>
      </c>
      <c r="D189" s="2">
        <v>1.05</v>
      </c>
      <c r="E189" s="2">
        <f>E187*D189</f>
        <v>67.62</v>
      </c>
      <c r="F189" s="43"/>
      <c r="G189" s="43"/>
      <c r="H189" s="43"/>
      <c r="I189" s="43"/>
      <c r="J189" s="43"/>
      <c r="K189" s="43"/>
      <c r="L189" s="43"/>
    </row>
    <row r="190" spans="1:12" x14ac:dyDescent="0.25">
      <c r="A190" s="124"/>
      <c r="B190" s="61" t="s">
        <v>17</v>
      </c>
      <c r="C190" s="34" t="s">
        <v>16</v>
      </c>
      <c r="D190" s="34">
        <v>0.2</v>
      </c>
      <c r="E190" s="34">
        <f>E187*D190</f>
        <v>12.880000000000003</v>
      </c>
      <c r="F190" s="62"/>
      <c r="G190" s="62"/>
      <c r="H190" s="62"/>
      <c r="I190" s="62"/>
      <c r="J190" s="62"/>
      <c r="K190" s="62"/>
      <c r="L190" s="62"/>
    </row>
    <row r="191" spans="1:12" x14ac:dyDescent="0.25">
      <c r="A191" s="121">
        <v>8</v>
      </c>
      <c r="B191" s="38" t="s">
        <v>238</v>
      </c>
      <c r="C191" s="40" t="s">
        <v>13</v>
      </c>
      <c r="D191" s="2"/>
      <c r="E191" s="40">
        <v>146.5</v>
      </c>
      <c r="F191" s="43"/>
      <c r="G191" s="43"/>
      <c r="H191" s="43"/>
      <c r="I191" s="43"/>
      <c r="J191" s="43"/>
      <c r="K191" s="43"/>
      <c r="L191" s="43"/>
    </row>
    <row r="192" spans="1:12" x14ac:dyDescent="0.25">
      <c r="A192" s="121"/>
      <c r="B192" s="42" t="s">
        <v>15</v>
      </c>
      <c r="C192" s="2" t="s">
        <v>16</v>
      </c>
      <c r="D192" s="2">
        <v>1</v>
      </c>
      <c r="E192" s="2">
        <f>E191*D192</f>
        <v>146.5</v>
      </c>
      <c r="F192" s="43"/>
      <c r="G192" s="43"/>
      <c r="H192" s="43"/>
      <c r="I192" s="43"/>
      <c r="J192" s="43"/>
      <c r="K192" s="43"/>
      <c r="L192" s="43"/>
    </row>
    <row r="193" spans="1:12" x14ac:dyDescent="0.25">
      <c r="A193" s="121"/>
      <c r="B193" s="42" t="s">
        <v>24</v>
      </c>
      <c r="C193" s="2" t="s">
        <v>14</v>
      </c>
      <c r="D193" s="2">
        <v>3.2000000000000001E-2</v>
      </c>
      <c r="E193" s="2">
        <f>D193*E191</f>
        <v>4.6879999999999997</v>
      </c>
      <c r="F193" s="43"/>
      <c r="G193" s="43"/>
      <c r="H193" s="43"/>
      <c r="I193" s="43"/>
      <c r="J193" s="43"/>
      <c r="K193" s="43"/>
      <c r="L193" s="43"/>
    </row>
    <row r="194" spans="1:12" x14ac:dyDescent="0.25">
      <c r="A194" s="121"/>
      <c r="B194" s="42" t="s">
        <v>17</v>
      </c>
      <c r="C194" s="2" t="s">
        <v>16</v>
      </c>
      <c r="D194" s="2">
        <v>0.1</v>
      </c>
      <c r="E194" s="2">
        <f>E191*D194</f>
        <v>14.65</v>
      </c>
      <c r="F194" s="43"/>
      <c r="G194" s="43"/>
      <c r="H194" s="43"/>
      <c r="I194" s="43"/>
      <c r="J194" s="43"/>
      <c r="K194" s="43"/>
      <c r="L194" s="43"/>
    </row>
    <row r="195" spans="1:12" ht="25.5" x14ac:dyDescent="0.25">
      <c r="A195" s="121">
        <v>9</v>
      </c>
      <c r="B195" s="38" t="s">
        <v>239</v>
      </c>
      <c r="C195" s="40" t="s">
        <v>19</v>
      </c>
      <c r="D195" s="40"/>
      <c r="E195" s="40">
        <v>47.6</v>
      </c>
      <c r="F195" s="41"/>
      <c r="G195" s="41"/>
      <c r="H195" s="41"/>
      <c r="I195" s="41"/>
      <c r="J195" s="41"/>
      <c r="K195" s="41"/>
      <c r="L195" s="41"/>
    </row>
    <row r="196" spans="1:12" x14ac:dyDescent="0.25">
      <c r="A196" s="121"/>
      <c r="B196" s="42" t="s">
        <v>15</v>
      </c>
      <c r="C196" s="2" t="s">
        <v>16</v>
      </c>
      <c r="D196" s="2">
        <v>1</v>
      </c>
      <c r="E196" s="2">
        <f>E195*D196</f>
        <v>47.6</v>
      </c>
      <c r="F196" s="43"/>
      <c r="G196" s="43"/>
      <c r="H196" s="43"/>
      <c r="I196" s="43"/>
      <c r="J196" s="43"/>
      <c r="K196" s="43"/>
      <c r="L196" s="43"/>
    </row>
    <row r="197" spans="1:12" x14ac:dyDescent="0.25">
      <c r="A197" s="121"/>
      <c r="B197" s="42" t="s">
        <v>24</v>
      </c>
      <c r="C197" s="2" t="s">
        <v>14</v>
      </c>
      <c r="D197" s="2">
        <v>1.2E-2</v>
      </c>
      <c r="E197" s="2">
        <f>D197*E195</f>
        <v>0.57120000000000004</v>
      </c>
      <c r="F197" s="43"/>
      <c r="G197" s="43"/>
      <c r="H197" s="43"/>
      <c r="I197" s="43"/>
      <c r="J197" s="43"/>
      <c r="K197" s="43"/>
      <c r="L197" s="43"/>
    </row>
    <row r="198" spans="1:12" x14ac:dyDescent="0.25">
      <c r="A198" s="121"/>
      <c r="B198" s="42" t="s">
        <v>17</v>
      </c>
      <c r="C198" s="2" t="s">
        <v>16</v>
      </c>
      <c r="D198" s="2">
        <v>0.1</v>
      </c>
      <c r="E198" s="2">
        <f>E195*D198</f>
        <v>4.7600000000000007</v>
      </c>
      <c r="F198" s="43"/>
      <c r="G198" s="43"/>
      <c r="H198" s="43"/>
      <c r="I198" s="43"/>
      <c r="J198" s="43"/>
      <c r="K198" s="43"/>
      <c r="L198" s="43"/>
    </row>
    <row r="199" spans="1:12" x14ac:dyDescent="0.25">
      <c r="A199" s="120">
        <v>10</v>
      </c>
      <c r="B199" s="38" t="s">
        <v>174</v>
      </c>
      <c r="C199" s="63" t="s">
        <v>13</v>
      </c>
      <c r="D199" s="63"/>
      <c r="E199" s="63">
        <v>40.1</v>
      </c>
      <c r="F199" s="64"/>
      <c r="G199" s="64"/>
      <c r="H199" s="64"/>
      <c r="I199" s="64"/>
      <c r="J199" s="64"/>
      <c r="K199" s="64"/>
      <c r="L199" s="64"/>
    </row>
    <row r="200" spans="1:12" x14ac:dyDescent="0.25">
      <c r="A200" s="118"/>
      <c r="B200" s="42" t="s">
        <v>15</v>
      </c>
      <c r="C200" s="2" t="s">
        <v>16</v>
      </c>
      <c r="D200" s="2">
        <v>1</v>
      </c>
      <c r="E200" s="2">
        <f>E199*D200</f>
        <v>40.1</v>
      </c>
      <c r="F200" s="43"/>
      <c r="G200" s="43"/>
      <c r="H200" s="43"/>
      <c r="I200" s="43"/>
      <c r="J200" s="43"/>
      <c r="K200" s="43"/>
      <c r="L200" s="62"/>
    </row>
    <row r="201" spans="1:12" x14ac:dyDescent="0.25">
      <c r="A201" s="118"/>
      <c r="B201" s="42" t="s">
        <v>140</v>
      </c>
      <c r="C201" s="2" t="s">
        <v>23</v>
      </c>
      <c r="D201" s="2">
        <v>0.4</v>
      </c>
      <c r="E201" s="2">
        <f>E199*D201</f>
        <v>16.040000000000003</v>
      </c>
      <c r="F201" s="43"/>
      <c r="G201" s="43"/>
      <c r="H201" s="43"/>
      <c r="I201" s="43"/>
      <c r="J201" s="43"/>
      <c r="K201" s="43"/>
      <c r="L201" s="62"/>
    </row>
    <row r="202" spans="1:12" x14ac:dyDescent="0.25">
      <c r="A202" s="119"/>
      <c r="B202" s="42" t="s">
        <v>17</v>
      </c>
      <c r="C202" s="2" t="s">
        <v>16</v>
      </c>
      <c r="D202" s="2">
        <v>0.3</v>
      </c>
      <c r="E202" s="2">
        <f>E199*D202</f>
        <v>12.03</v>
      </c>
      <c r="F202" s="43"/>
      <c r="G202" s="43"/>
      <c r="H202" s="43"/>
      <c r="I202" s="43"/>
      <c r="J202" s="43"/>
      <c r="K202" s="43"/>
      <c r="L202" s="62"/>
    </row>
    <row r="203" spans="1:12" ht="25.5" x14ac:dyDescent="0.25">
      <c r="A203" s="121">
        <v>11</v>
      </c>
      <c r="B203" s="38" t="s">
        <v>102</v>
      </c>
      <c r="C203" s="63" t="s">
        <v>13</v>
      </c>
      <c r="D203" s="63"/>
      <c r="E203" s="63">
        <v>176</v>
      </c>
      <c r="F203" s="64"/>
      <c r="G203" s="64"/>
      <c r="H203" s="64"/>
      <c r="I203" s="64"/>
      <c r="J203" s="64"/>
      <c r="K203" s="64"/>
      <c r="L203" s="64"/>
    </row>
    <row r="204" spans="1:12" x14ac:dyDescent="0.25">
      <c r="A204" s="121"/>
      <c r="B204" s="42" t="s">
        <v>15</v>
      </c>
      <c r="C204" s="2" t="s">
        <v>16</v>
      </c>
      <c r="D204" s="2">
        <v>1</v>
      </c>
      <c r="E204" s="2">
        <f>E203*D204</f>
        <v>176</v>
      </c>
      <c r="F204" s="43"/>
      <c r="G204" s="43"/>
      <c r="H204" s="43"/>
      <c r="I204" s="43"/>
      <c r="J204" s="43"/>
      <c r="K204" s="43"/>
      <c r="L204" s="43"/>
    </row>
    <row r="205" spans="1:12" x14ac:dyDescent="0.25">
      <c r="A205" s="121"/>
      <c r="B205" s="42" t="s">
        <v>26</v>
      </c>
      <c r="C205" s="2" t="s">
        <v>23</v>
      </c>
      <c r="D205" s="2">
        <v>0.15</v>
      </c>
      <c r="E205" s="2">
        <f>E203*D205</f>
        <v>26.4</v>
      </c>
      <c r="F205" s="43"/>
      <c r="G205" s="43"/>
      <c r="H205" s="43"/>
      <c r="I205" s="43"/>
      <c r="J205" s="43"/>
      <c r="K205" s="43"/>
      <c r="L205" s="43"/>
    </row>
    <row r="206" spans="1:12" x14ac:dyDescent="0.25">
      <c r="A206" s="121"/>
      <c r="B206" s="42" t="s">
        <v>27</v>
      </c>
      <c r="C206" s="2" t="s">
        <v>18</v>
      </c>
      <c r="D206" s="2">
        <v>1.2</v>
      </c>
      <c r="E206" s="2">
        <f>E203*D206</f>
        <v>211.2</v>
      </c>
      <c r="F206" s="43"/>
      <c r="G206" s="43"/>
      <c r="H206" s="43"/>
      <c r="I206" s="43"/>
      <c r="J206" s="43"/>
      <c r="K206" s="43"/>
      <c r="L206" s="43"/>
    </row>
    <row r="207" spans="1:12" x14ac:dyDescent="0.25">
      <c r="A207" s="121"/>
      <c r="B207" s="42" t="s">
        <v>28</v>
      </c>
      <c r="C207" s="2" t="s">
        <v>23</v>
      </c>
      <c r="D207" s="2">
        <v>0.4</v>
      </c>
      <c r="E207" s="2">
        <f>E203*D207</f>
        <v>70.400000000000006</v>
      </c>
      <c r="F207" s="43"/>
      <c r="G207" s="43"/>
      <c r="H207" s="43"/>
      <c r="I207" s="43"/>
      <c r="J207" s="43"/>
      <c r="K207" s="43"/>
      <c r="L207" s="43"/>
    </row>
    <row r="208" spans="1:12" x14ac:dyDescent="0.25">
      <c r="A208" s="121"/>
      <c r="B208" s="42" t="s">
        <v>17</v>
      </c>
      <c r="C208" s="2" t="s">
        <v>16</v>
      </c>
      <c r="D208" s="2">
        <v>0.3</v>
      </c>
      <c r="E208" s="2">
        <f>E203*D208</f>
        <v>52.8</v>
      </c>
      <c r="F208" s="43"/>
      <c r="G208" s="43"/>
      <c r="H208" s="43"/>
      <c r="I208" s="43"/>
      <c r="J208" s="43"/>
      <c r="K208" s="43"/>
      <c r="L208" s="43"/>
    </row>
    <row r="209" spans="1:12" ht="25.5" x14ac:dyDescent="0.25">
      <c r="A209" s="120">
        <v>12</v>
      </c>
      <c r="B209" s="38" t="s">
        <v>240</v>
      </c>
      <c r="C209" s="63" t="s">
        <v>13</v>
      </c>
      <c r="D209" s="63"/>
      <c r="E209" s="63">
        <v>52.87</v>
      </c>
      <c r="F209" s="64"/>
      <c r="G209" s="64"/>
      <c r="H209" s="64"/>
      <c r="I209" s="64"/>
      <c r="J209" s="64"/>
      <c r="K209" s="64"/>
      <c r="L209" s="64"/>
    </row>
    <row r="210" spans="1:12" x14ac:dyDescent="0.25">
      <c r="A210" s="118"/>
      <c r="B210" s="42" t="s">
        <v>15</v>
      </c>
      <c r="C210" s="2" t="s">
        <v>16</v>
      </c>
      <c r="D210" s="2">
        <v>1</v>
      </c>
      <c r="E210" s="2">
        <f>E209*D210</f>
        <v>52.87</v>
      </c>
      <c r="F210" s="43"/>
      <c r="G210" s="43"/>
      <c r="H210" s="43"/>
      <c r="I210" s="43"/>
      <c r="J210" s="43"/>
      <c r="K210" s="43"/>
      <c r="L210" s="43"/>
    </row>
    <row r="211" spans="1:12" x14ac:dyDescent="0.25">
      <c r="A211" s="118"/>
      <c r="B211" s="42" t="s">
        <v>26</v>
      </c>
      <c r="C211" s="2" t="s">
        <v>23</v>
      </c>
      <c r="D211" s="2">
        <v>0.15</v>
      </c>
      <c r="E211" s="2">
        <f>E209*D211</f>
        <v>7.9304999999999994</v>
      </c>
      <c r="F211" s="43"/>
      <c r="G211" s="43"/>
      <c r="H211" s="43"/>
      <c r="I211" s="43"/>
      <c r="J211" s="43"/>
      <c r="K211" s="43"/>
      <c r="L211" s="43"/>
    </row>
    <row r="212" spans="1:12" x14ac:dyDescent="0.25">
      <c r="A212" s="118"/>
      <c r="B212" s="42" t="s">
        <v>27</v>
      </c>
      <c r="C212" s="2" t="s">
        <v>18</v>
      </c>
      <c r="D212" s="2">
        <v>1.2</v>
      </c>
      <c r="E212" s="2">
        <f>E209*D212</f>
        <v>63.443999999999996</v>
      </c>
      <c r="F212" s="43"/>
      <c r="G212" s="43"/>
      <c r="H212" s="43"/>
      <c r="I212" s="43"/>
      <c r="J212" s="43"/>
      <c r="K212" s="43"/>
      <c r="L212" s="43"/>
    </row>
    <row r="213" spans="1:12" x14ac:dyDescent="0.25">
      <c r="A213" s="118"/>
      <c r="B213" s="42" t="s">
        <v>28</v>
      </c>
      <c r="C213" s="2" t="s">
        <v>23</v>
      </c>
      <c r="D213" s="2">
        <v>0.4</v>
      </c>
      <c r="E213" s="2">
        <f>E209*D213</f>
        <v>21.148</v>
      </c>
      <c r="F213" s="43"/>
      <c r="G213" s="43"/>
      <c r="H213" s="43"/>
      <c r="I213" s="43"/>
      <c r="J213" s="43"/>
      <c r="K213" s="43"/>
      <c r="L213" s="43"/>
    </row>
    <row r="214" spans="1:12" x14ac:dyDescent="0.25">
      <c r="A214" s="119"/>
      <c r="B214" s="42" t="s">
        <v>17</v>
      </c>
      <c r="C214" s="2" t="s">
        <v>16</v>
      </c>
      <c r="D214" s="2">
        <v>0.3</v>
      </c>
      <c r="E214" s="2">
        <f>E209*D214</f>
        <v>15.860999999999999</v>
      </c>
      <c r="F214" s="43"/>
      <c r="G214" s="43"/>
      <c r="H214" s="43"/>
      <c r="I214" s="43"/>
      <c r="J214" s="43"/>
      <c r="K214" s="43"/>
      <c r="L214" s="43"/>
    </row>
    <row r="215" spans="1:12" ht="25.5" x14ac:dyDescent="0.25">
      <c r="A215" s="121">
        <v>13</v>
      </c>
      <c r="B215" s="38" t="s">
        <v>319</v>
      </c>
      <c r="C215" s="40" t="s">
        <v>19</v>
      </c>
      <c r="D215" s="40"/>
      <c r="E215" s="40">
        <v>66</v>
      </c>
      <c r="F215" s="41"/>
      <c r="G215" s="41"/>
      <c r="H215" s="41"/>
      <c r="I215" s="41"/>
      <c r="J215" s="41"/>
      <c r="K215" s="41"/>
      <c r="L215" s="41"/>
    </row>
    <row r="216" spans="1:12" x14ac:dyDescent="0.25">
      <c r="A216" s="121"/>
      <c r="B216" s="42" t="s">
        <v>15</v>
      </c>
      <c r="C216" s="2" t="s">
        <v>16</v>
      </c>
      <c r="D216" s="2">
        <v>1</v>
      </c>
      <c r="E216" s="2">
        <f>E215*D216</f>
        <v>66</v>
      </c>
      <c r="F216" s="43"/>
      <c r="G216" s="43"/>
      <c r="H216" s="43"/>
      <c r="I216" s="43"/>
      <c r="J216" s="43"/>
      <c r="K216" s="43"/>
      <c r="L216" s="43"/>
    </row>
    <row r="217" spans="1:12" x14ac:dyDescent="0.25">
      <c r="A217" s="121"/>
      <c r="B217" s="42" t="s">
        <v>26</v>
      </c>
      <c r="C217" s="2" t="s">
        <v>23</v>
      </c>
      <c r="D217" s="2">
        <v>0.15</v>
      </c>
      <c r="E217" s="2">
        <f>E215*D217</f>
        <v>9.9</v>
      </c>
      <c r="F217" s="43"/>
      <c r="G217" s="43"/>
      <c r="H217" s="43"/>
      <c r="I217" s="43"/>
      <c r="J217" s="43"/>
      <c r="K217" s="43"/>
      <c r="L217" s="43"/>
    </row>
    <row r="218" spans="1:12" x14ac:dyDescent="0.25">
      <c r="A218" s="121"/>
      <c r="B218" s="42" t="s">
        <v>27</v>
      </c>
      <c r="C218" s="2" t="s">
        <v>18</v>
      </c>
      <c r="D218" s="2">
        <v>1.2</v>
      </c>
      <c r="E218" s="2">
        <f>E215*D218</f>
        <v>79.2</v>
      </c>
      <c r="F218" s="43"/>
      <c r="G218" s="43"/>
      <c r="H218" s="43"/>
      <c r="I218" s="43"/>
      <c r="J218" s="43"/>
      <c r="K218" s="43"/>
      <c r="L218" s="43"/>
    </row>
    <row r="219" spans="1:12" x14ac:dyDescent="0.25">
      <c r="A219" s="121"/>
      <c r="B219" s="42" t="s">
        <v>28</v>
      </c>
      <c r="C219" s="2" t="s">
        <v>23</v>
      </c>
      <c r="D219" s="2">
        <v>0.08</v>
      </c>
      <c r="E219" s="2">
        <f>E215*D219</f>
        <v>5.28</v>
      </c>
      <c r="F219" s="43"/>
      <c r="G219" s="43"/>
      <c r="H219" s="43"/>
      <c r="I219" s="43"/>
      <c r="J219" s="43"/>
      <c r="K219" s="43"/>
      <c r="L219" s="43"/>
    </row>
    <row r="220" spans="1:12" x14ac:dyDescent="0.25">
      <c r="A220" s="121"/>
      <c r="B220" s="42" t="s">
        <v>17</v>
      </c>
      <c r="C220" s="2" t="s">
        <v>16</v>
      </c>
      <c r="D220" s="2">
        <v>0.5</v>
      </c>
      <c r="E220" s="2">
        <f>E215*D220</f>
        <v>33</v>
      </c>
      <c r="F220" s="43"/>
      <c r="G220" s="43"/>
      <c r="H220" s="43"/>
      <c r="I220" s="43"/>
      <c r="J220" s="43"/>
      <c r="K220" s="43"/>
      <c r="L220" s="43"/>
    </row>
    <row r="221" spans="1:12" x14ac:dyDescent="0.25">
      <c r="A221" s="121">
        <v>14</v>
      </c>
      <c r="B221" s="38" t="s">
        <v>135</v>
      </c>
      <c r="C221" s="63" t="s">
        <v>13</v>
      </c>
      <c r="D221" s="63"/>
      <c r="E221" s="63">
        <v>45.6</v>
      </c>
      <c r="F221" s="64"/>
      <c r="G221" s="64"/>
      <c r="H221" s="64"/>
      <c r="I221" s="64"/>
      <c r="J221" s="64"/>
      <c r="K221" s="64"/>
      <c r="L221" s="64"/>
    </row>
    <row r="222" spans="1:12" x14ac:dyDescent="0.25">
      <c r="A222" s="121"/>
      <c r="B222" s="42" t="s">
        <v>15</v>
      </c>
      <c r="C222" s="2" t="s">
        <v>16</v>
      </c>
      <c r="D222" s="2">
        <v>1</v>
      </c>
      <c r="E222" s="2">
        <f>E221*D222</f>
        <v>45.6</v>
      </c>
      <c r="F222" s="43"/>
      <c r="G222" s="43"/>
      <c r="H222" s="43"/>
      <c r="I222" s="43"/>
      <c r="J222" s="43"/>
      <c r="K222" s="43"/>
      <c r="L222" s="43"/>
    </row>
    <row r="223" spans="1:12" x14ac:dyDescent="0.25">
      <c r="A223" s="121"/>
      <c r="B223" s="42" t="s">
        <v>136</v>
      </c>
      <c r="C223" s="2" t="s">
        <v>13</v>
      </c>
      <c r="D223" s="2">
        <v>1.05</v>
      </c>
      <c r="E223" s="2">
        <f>E221*D223</f>
        <v>47.88</v>
      </c>
      <c r="F223" s="43"/>
      <c r="G223" s="43"/>
      <c r="H223" s="43"/>
      <c r="I223" s="43"/>
      <c r="J223" s="43"/>
      <c r="K223" s="43"/>
      <c r="L223" s="43"/>
    </row>
    <row r="224" spans="1:12" x14ac:dyDescent="0.25">
      <c r="A224" s="121"/>
      <c r="B224" s="42" t="s">
        <v>137</v>
      </c>
      <c r="C224" s="2" t="s">
        <v>18</v>
      </c>
      <c r="D224" s="2">
        <v>10</v>
      </c>
      <c r="E224" s="2">
        <f>E221*D224</f>
        <v>456</v>
      </c>
      <c r="F224" s="43"/>
      <c r="G224" s="43"/>
      <c r="H224" s="43"/>
      <c r="I224" s="43"/>
      <c r="J224" s="43"/>
      <c r="K224" s="43"/>
      <c r="L224" s="43"/>
    </row>
    <row r="225" spans="1:12" x14ac:dyDescent="0.25">
      <c r="A225" s="121">
        <v>15</v>
      </c>
      <c r="B225" s="38" t="s">
        <v>29</v>
      </c>
      <c r="C225" s="40" t="s">
        <v>13</v>
      </c>
      <c r="D225" s="40"/>
      <c r="E225" s="40">
        <v>21</v>
      </c>
      <c r="F225" s="41"/>
      <c r="G225" s="41"/>
      <c r="H225" s="41"/>
      <c r="I225" s="41"/>
      <c r="J225" s="41"/>
      <c r="K225" s="41"/>
      <c r="L225" s="41"/>
    </row>
    <row r="226" spans="1:12" x14ac:dyDescent="0.25">
      <c r="A226" s="121"/>
      <c r="B226" s="42" t="s">
        <v>15</v>
      </c>
      <c r="C226" s="2" t="s">
        <v>16</v>
      </c>
      <c r="D226" s="2">
        <v>1</v>
      </c>
      <c r="E226" s="2">
        <f>E225*D226</f>
        <v>21</v>
      </c>
      <c r="F226" s="43"/>
      <c r="G226" s="43"/>
      <c r="H226" s="43"/>
      <c r="I226" s="43"/>
      <c r="J226" s="43"/>
      <c r="K226" s="43"/>
      <c r="L226" s="43"/>
    </row>
    <row r="227" spans="1:12" x14ac:dyDescent="0.25">
      <c r="A227" s="121"/>
      <c r="B227" s="42" t="s">
        <v>100</v>
      </c>
      <c r="C227" s="2" t="s">
        <v>13</v>
      </c>
      <c r="D227" s="2">
        <v>1.05</v>
      </c>
      <c r="E227" s="2">
        <f>E225*D227</f>
        <v>22.05</v>
      </c>
      <c r="F227" s="43"/>
      <c r="G227" s="43"/>
      <c r="H227" s="43"/>
      <c r="I227" s="43"/>
      <c r="J227" s="43"/>
      <c r="K227" s="43"/>
      <c r="L227" s="43"/>
    </row>
    <row r="228" spans="1:12" x14ac:dyDescent="0.25">
      <c r="A228" s="121"/>
      <c r="B228" s="42" t="s">
        <v>30</v>
      </c>
      <c r="C228" s="2" t="s">
        <v>18</v>
      </c>
      <c r="D228" s="2">
        <v>8</v>
      </c>
      <c r="E228" s="2">
        <f>E225*D228</f>
        <v>168</v>
      </c>
      <c r="F228" s="43"/>
      <c r="G228" s="43"/>
      <c r="H228" s="43"/>
      <c r="I228" s="43"/>
      <c r="J228" s="43"/>
      <c r="K228" s="43"/>
      <c r="L228" s="43"/>
    </row>
    <row r="229" spans="1:12" x14ac:dyDescent="0.25">
      <c r="A229" s="121"/>
      <c r="B229" s="42" t="s">
        <v>17</v>
      </c>
      <c r="C229" s="2" t="s">
        <v>16</v>
      </c>
      <c r="D229" s="2">
        <v>0.3</v>
      </c>
      <c r="E229" s="2">
        <f>E225*D229</f>
        <v>6.3</v>
      </c>
      <c r="F229" s="43"/>
      <c r="G229" s="43"/>
      <c r="H229" s="43"/>
      <c r="I229" s="43"/>
      <c r="J229" s="43"/>
      <c r="K229" s="43"/>
      <c r="L229" s="43"/>
    </row>
    <row r="230" spans="1:12" x14ac:dyDescent="0.25">
      <c r="A230" s="121">
        <v>16</v>
      </c>
      <c r="B230" s="38" t="s">
        <v>99</v>
      </c>
      <c r="C230" s="40" t="s">
        <v>13</v>
      </c>
      <c r="D230" s="40"/>
      <c r="E230" s="40">
        <v>97.1</v>
      </c>
      <c r="F230" s="41"/>
      <c r="G230" s="41"/>
      <c r="H230" s="41"/>
      <c r="I230" s="41"/>
      <c r="J230" s="41"/>
      <c r="K230" s="41"/>
      <c r="L230" s="41"/>
    </row>
    <row r="231" spans="1:12" x14ac:dyDescent="0.25">
      <c r="A231" s="121"/>
      <c r="B231" s="42" t="s">
        <v>15</v>
      </c>
      <c r="C231" s="2" t="s">
        <v>16</v>
      </c>
      <c r="D231" s="2">
        <v>1</v>
      </c>
      <c r="E231" s="2">
        <f>E230*D231</f>
        <v>97.1</v>
      </c>
      <c r="F231" s="43"/>
      <c r="G231" s="43"/>
      <c r="H231" s="43"/>
      <c r="I231" s="43"/>
      <c r="J231" s="43"/>
      <c r="K231" s="43"/>
      <c r="L231" s="43"/>
    </row>
    <row r="232" spans="1:12" x14ac:dyDescent="0.25">
      <c r="A232" s="121"/>
      <c r="B232" s="42" t="s">
        <v>101</v>
      </c>
      <c r="C232" s="2" t="s">
        <v>13</v>
      </c>
      <c r="D232" s="2">
        <v>1.05</v>
      </c>
      <c r="E232" s="2">
        <f>E230*D232</f>
        <v>101.955</v>
      </c>
      <c r="F232" s="43"/>
      <c r="G232" s="43"/>
      <c r="H232" s="43"/>
      <c r="I232" s="43"/>
      <c r="J232" s="43"/>
      <c r="K232" s="43"/>
      <c r="L232" s="43"/>
    </row>
    <row r="233" spans="1:12" x14ac:dyDescent="0.25">
      <c r="A233" s="121"/>
      <c r="B233" s="42" t="s">
        <v>30</v>
      </c>
      <c r="C233" s="2" t="s">
        <v>18</v>
      </c>
      <c r="D233" s="2">
        <v>8</v>
      </c>
      <c r="E233" s="2">
        <f>E230*D233</f>
        <v>776.8</v>
      </c>
      <c r="F233" s="43"/>
      <c r="G233" s="43"/>
      <c r="H233" s="43"/>
      <c r="I233" s="43"/>
      <c r="J233" s="43"/>
      <c r="K233" s="43"/>
      <c r="L233" s="43"/>
    </row>
    <row r="234" spans="1:12" x14ac:dyDescent="0.25">
      <c r="A234" s="121"/>
      <c r="B234" s="42" t="s">
        <v>17</v>
      </c>
      <c r="C234" s="2" t="s">
        <v>16</v>
      </c>
      <c r="D234" s="2">
        <v>0.3</v>
      </c>
      <c r="E234" s="2">
        <f>E230*D234</f>
        <v>29.129999999999995</v>
      </c>
      <c r="F234" s="43"/>
      <c r="G234" s="43"/>
      <c r="H234" s="43"/>
      <c r="I234" s="43"/>
      <c r="J234" s="43"/>
      <c r="K234" s="43"/>
      <c r="L234" s="43"/>
    </row>
    <row r="235" spans="1:12" x14ac:dyDescent="0.25">
      <c r="A235" s="120">
        <v>17</v>
      </c>
      <c r="B235" s="38" t="s">
        <v>249</v>
      </c>
      <c r="C235" s="40" t="s">
        <v>21</v>
      </c>
      <c r="D235" s="40"/>
      <c r="E235" s="40">
        <v>12</v>
      </c>
      <c r="F235" s="41"/>
      <c r="G235" s="41"/>
      <c r="H235" s="41"/>
      <c r="I235" s="41"/>
      <c r="J235" s="41"/>
      <c r="K235" s="41"/>
      <c r="L235" s="41"/>
    </row>
    <row r="236" spans="1:12" x14ac:dyDescent="0.25">
      <c r="A236" s="118"/>
      <c r="B236" s="42" t="s">
        <v>15</v>
      </c>
      <c r="C236" s="2" t="s">
        <v>16</v>
      </c>
      <c r="D236" s="2">
        <v>1</v>
      </c>
      <c r="E236" s="2">
        <f>E235*D236</f>
        <v>12</v>
      </c>
      <c r="F236" s="43"/>
      <c r="G236" s="43"/>
      <c r="H236" s="43"/>
      <c r="I236" s="43"/>
      <c r="J236" s="43"/>
      <c r="K236" s="43"/>
      <c r="L236" s="43"/>
    </row>
    <row r="237" spans="1:12" x14ac:dyDescent="0.25">
      <c r="A237" s="118"/>
      <c r="B237" s="42" t="s">
        <v>101</v>
      </c>
      <c r="C237" s="2" t="s">
        <v>13</v>
      </c>
      <c r="D237" s="2">
        <v>0.6</v>
      </c>
      <c r="E237" s="2">
        <f>E235*D237</f>
        <v>7.1999999999999993</v>
      </c>
      <c r="F237" s="43"/>
      <c r="G237" s="43"/>
      <c r="H237" s="43"/>
      <c r="I237" s="43"/>
      <c r="J237" s="43"/>
      <c r="K237" s="43"/>
      <c r="L237" s="43"/>
    </row>
    <row r="238" spans="1:12" x14ac:dyDescent="0.25">
      <c r="A238" s="118"/>
      <c r="B238" s="42" t="s">
        <v>30</v>
      </c>
      <c r="C238" s="2" t="s">
        <v>18</v>
      </c>
      <c r="D238" s="2">
        <v>8</v>
      </c>
      <c r="E238" s="2">
        <f>E237*D238</f>
        <v>57.599999999999994</v>
      </c>
      <c r="F238" s="43"/>
      <c r="G238" s="43"/>
      <c r="H238" s="43"/>
      <c r="I238" s="43"/>
      <c r="J238" s="43"/>
      <c r="K238" s="43"/>
      <c r="L238" s="43"/>
    </row>
    <row r="239" spans="1:12" x14ac:dyDescent="0.25">
      <c r="A239" s="119"/>
      <c r="B239" s="42" t="s">
        <v>17</v>
      </c>
      <c r="C239" s="2" t="s">
        <v>16</v>
      </c>
      <c r="D239" s="2">
        <v>0.3</v>
      </c>
      <c r="E239" s="2">
        <f>E235*D239</f>
        <v>3.5999999999999996</v>
      </c>
      <c r="F239" s="43"/>
      <c r="G239" s="43"/>
      <c r="H239" s="43"/>
      <c r="I239" s="43"/>
      <c r="J239" s="43"/>
      <c r="K239" s="43"/>
      <c r="L239" s="43"/>
    </row>
    <row r="240" spans="1:12" x14ac:dyDescent="0.25">
      <c r="A240" s="121">
        <v>18</v>
      </c>
      <c r="B240" s="38" t="s">
        <v>138</v>
      </c>
      <c r="C240" s="40" t="s">
        <v>19</v>
      </c>
      <c r="D240" s="40"/>
      <c r="E240" s="40">
        <v>62.3</v>
      </c>
      <c r="F240" s="41"/>
      <c r="G240" s="41"/>
      <c r="H240" s="41"/>
      <c r="I240" s="41"/>
      <c r="J240" s="41"/>
      <c r="K240" s="41"/>
      <c r="L240" s="41"/>
    </row>
    <row r="241" spans="1:12" x14ac:dyDescent="0.25">
      <c r="A241" s="121"/>
      <c r="B241" s="42" t="s">
        <v>15</v>
      </c>
      <c r="C241" s="2" t="s">
        <v>16</v>
      </c>
      <c r="D241" s="2">
        <v>1</v>
      </c>
      <c r="E241" s="2">
        <f>E240*D241</f>
        <v>62.3</v>
      </c>
      <c r="F241" s="43"/>
      <c r="G241" s="43"/>
      <c r="H241" s="43"/>
      <c r="I241" s="43"/>
      <c r="J241" s="43"/>
      <c r="K241" s="43"/>
      <c r="L241" s="43"/>
    </row>
    <row r="242" spans="1:12" x14ac:dyDescent="0.25">
      <c r="A242" s="121"/>
      <c r="B242" s="42" t="s">
        <v>105</v>
      </c>
      <c r="C242" s="2" t="s">
        <v>13</v>
      </c>
      <c r="D242" s="2">
        <v>0.06</v>
      </c>
      <c r="E242" s="2">
        <f>E240*D242</f>
        <v>3.7379999999999995</v>
      </c>
      <c r="F242" s="43"/>
      <c r="G242" s="43"/>
      <c r="H242" s="43"/>
      <c r="I242" s="43"/>
      <c r="J242" s="43"/>
      <c r="K242" s="43"/>
      <c r="L242" s="43"/>
    </row>
    <row r="243" spans="1:12" x14ac:dyDescent="0.25">
      <c r="A243" s="121"/>
      <c r="B243" s="42" t="s">
        <v>30</v>
      </c>
      <c r="C243" s="2" t="s">
        <v>18</v>
      </c>
      <c r="D243" s="2">
        <v>0.8</v>
      </c>
      <c r="E243" s="2">
        <f>E240*D243</f>
        <v>49.84</v>
      </c>
      <c r="F243" s="43"/>
      <c r="G243" s="43"/>
      <c r="H243" s="43"/>
      <c r="I243" s="43"/>
      <c r="J243" s="43"/>
      <c r="K243" s="43"/>
      <c r="L243" s="43"/>
    </row>
    <row r="244" spans="1:12" ht="25.5" x14ac:dyDescent="0.25">
      <c r="A244" s="120">
        <v>19</v>
      </c>
      <c r="B244" s="66" t="s">
        <v>326</v>
      </c>
      <c r="C244" s="40" t="s">
        <v>19</v>
      </c>
      <c r="D244" s="40"/>
      <c r="E244" s="40">
        <v>12.43</v>
      </c>
      <c r="F244" s="41"/>
      <c r="G244" s="41"/>
      <c r="H244" s="41"/>
      <c r="I244" s="41"/>
      <c r="J244" s="41"/>
      <c r="K244" s="41"/>
      <c r="L244" s="41"/>
    </row>
    <row r="245" spans="1:12" x14ac:dyDescent="0.25">
      <c r="A245" s="118"/>
      <c r="B245" s="42" t="s">
        <v>15</v>
      </c>
      <c r="C245" s="2" t="s">
        <v>16</v>
      </c>
      <c r="D245" s="2">
        <v>1</v>
      </c>
      <c r="E245" s="2">
        <f>E244*D245</f>
        <v>12.43</v>
      </c>
      <c r="F245" s="43"/>
      <c r="G245" s="43"/>
      <c r="H245" s="43"/>
      <c r="I245" s="43"/>
      <c r="J245" s="43"/>
      <c r="K245" s="43"/>
      <c r="L245" s="43"/>
    </row>
    <row r="246" spans="1:12" x14ac:dyDescent="0.25">
      <c r="A246" s="118"/>
      <c r="B246" s="42" t="s">
        <v>304</v>
      </c>
      <c r="C246" s="2" t="s">
        <v>19</v>
      </c>
      <c r="D246" s="2">
        <v>1.05</v>
      </c>
      <c r="E246" s="2">
        <f>E244*D246</f>
        <v>13.051500000000001</v>
      </c>
      <c r="F246" s="43"/>
      <c r="G246" s="43"/>
      <c r="H246" s="43"/>
      <c r="I246" s="43"/>
      <c r="J246" s="43"/>
      <c r="K246" s="43"/>
      <c r="L246" s="43"/>
    </row>
    <row r="247" spans="1:12" x14ac:dyDescent="0.25">
      <c r="A247" s="118"/>
      <c r="B247" s="42" t="s">
        <v>305</v>
      </c>
      <c r="C247" s="2" t="s">
        <v>19</v>
      </c>
      <c r="D247" s="2">
        <v>3.05</v>
      </c>
      <c r="E247" s="2">
        <f>E244*D247</f>
        <v>37.911499999999997</v>
      </c>
      <c r="F247" s="43"/>
      <c r="G247" s="43"/>
      <c r="H247" s="43"/>
      <c r="I247" s="43"/>
      <c r="J247" s="43"/>
      <c r="K247" s="43"/>
      <c r="L247" s="43"/>
    </row>
    <row r="248" spans="1:12" x14ac:dyDescent="0.25">
      <c r="A248" s="118"/>
      <c r="B248" s="42" t="s">
        <v>306</v>
      </c>
      <c r="C248" s="2" t="s">
        <v>19</v>
      </c>
      <c r="D248" s="2">
        <v>8.0500000000000007</v>
      </c>
      <c r="E248" s="2">
        <f>E244*D248</f>
        <v>100.06150000000001</v>
      </c>
      <c r="F248" s="43"/>
      <c r="G248" s="43"/>
      <c r="H248" s="43"/>
      <c r="I248" s="43"/>
      <c r="J248" s="43"/>
      <c r="K248" s="43"/>
      <c r="L248" s="43"/>
    </row>
    <row r="249" spans="1:12" x14ac:dyDescent="0.25">
      <c r="A249" s="118"/>
      <c r="B249" s="42" t="s">
        <v>148</v>
      </c>
      <c r="C249" s="2" t="s">
        <v>23</v>
      </c>
      <c r="D249" s="2">
        <v>0.2</v>
      </c>
      <c r="E249" s="2">
        <f>E244*D249</f>
        <v>2.4860000000000002</v>
      </c>
      <c r="F249" s="43"/>
      <c r="G249" s="43"/>
      <c r="H249" s="43"/>
      <c r="I249" s="43"/>
      <c r="J249" s="43"/>
      <c r="K249" s="43"/>
      <c r="L249" s="43"/>
    </row>
    <row r="250" spans="1:12" x14ac:dyDescent="0.25">
      <c r="A250" s="119"/>
      <c r="B250" s="42" t="s">
        <v>17</v>
      </c>
      <c r="C250" s="2" t="s">
        <v>16</v>
      </c>
      <c r="D250" s="2">
        <v>0.3</v>
      </c>
      <c r="E250" s="2">
        <f>E244*D250</f>
        <v>3.7289999999999996</v>
      </c>
      <c r="F250" s="43"/>
      <c r="G250" s="43"/>
      <c r="H250" s="43"/>
      <c r="I250" s="43"/>
      <c r="J250" s="43"/>
      <c r="K250" s="43"/>
      <c r="L250" s="43"/>
    </row>
    <row r="251" spans="1:12" ht="25.5" x14ac:dyDescent="0.25">
      <c r="A251" s="120">
        <v>20</v>
      </c>
      <c r="B251" s="66" t="s">
        <v>117</v>
      </c>
      <c r="C251" s="67" t="s">
        <v>21</v>
      </c>
      <c r="D251" s="67"/>
      <c r="E251" s="67">
        <v>1</v>
      </c>
      <c r="F251" s="68"/>
      <c r="G251" s="67"/>
      <c r="H251" s="67"/>
      <c r="I251" s="67"/>
      <c r="J251" s="67"/>
      <c r="K251" s="67"/>
      <c r="L251" s="67"/>
    </row>
    <row r="252" spans="1:12" x14ac:dyDescent="0.25">
      <c r="A252" s="118"/>
      <c r="B252" s="42" t="s">
        <v>15</v>
      </c>
      <c r="C252" s="2" t="s">
        <v>16</v>
      </c>
      <c r="D252" s="2">
        <v>1</v>
      </c>
      <c r="E252" s="40">
        <v>1</v>
      </c>
      <c r="F252" s="43"/>
      <c r="G252" s="2"/>
      <c r="H252" s="2"/>
      <c r="I252" s="2"/>
      <c r="J252" s="2"/>
      <c r="K252" s="2"/>
      <c r="L252" s="2"/>
    </row>
    <row r="253" spans="1:12" x14ac:dyDescent="0.25">
      <c r="A253" s="118"/>
      <c r="B253" s="42" t="s">
        <v>241</v>
      </c>
      <c r="C253" s="2" t="s">
        <v>21</v>
      </c>
      <c r="D253" s="2">
        <v>1</v>
      </c>
      <c r="E253" s="40">
        <v>1</v>
      </c>
      <c r="F253" s="43"/>
      <c r="G253" s="2"/>
      <c r="H253" s="2"/>
      <c r="I253" s="2"/>
      <c r="J253" s="2"/>
      <c r="K253" s="2"/>
      <c r="L253" s="2"/>
    </row>
    <row r="254" spans="1:12" x14ac:dyDescent="0.25">
      <c r="A254" s="119"/>
      <c r="B254" s="42" t="s">
        <v>17</v>
      </c>
      <c r="C254" s="2" t="s">
        <v>16</v>
      </c>
      <c r="D254" s="2">
        <v>1</v>
      </c>
      <c r="E254" s="2">
        <f>D254*E251</f>
        <v>1</v>
      </c>
      <c r="F254" s="43"/>
      <c r="G254" s="43"/>
      <c r="H254" s="43"/>
      <c r="I254" s="43"/>
      <c r="J254" s="43"/>
      <c r="K254" s="43"/>
      <c r="L254" s="43"/>
    </row>
    <row r="255" spans="1:12" x14ac:dyDescent="0.25">
      <c r="A255" s="120">
        <v>21</v>
      </c>
      <c r="B255" s="38" t="s">
        <v>245</v>
      </c>
      <c r="C255" s="40" t="s">
        <v>20</v>
      </c>
      <c r="D255" s="40"/>
      <c r="E255" s="40">
        <v>4</v>
      </c>
      <c r="F255" s="41"/>
      <c r="G255" s="41"/>
      <c r="H255" s="41"/>
      <c r="I255" s="41"/>
      <c r="J255" s="41"/>
      <c r="K255" s="41"/>
      <c r="L255" s="41"/>
    </row>
    <row r="256" spans="1:12" x14ac:dyDescent="0.25">
      <c r="A256" s="118"/>
      <c r="B256" s="42" t="s">
        <v>15</v>
      </c>
      <c r="C256" s="2" t="s">
        <v>16</v>
      </c>
      <c r="D256" s="2">
        <v>1</v>
      </c>
      <c r="E256" s="2">
        <f>E255*D256</f>
        <v>4</v>
      </c>
      <c r="F256" s="43"/>
      <c r="G256" s="43"/>
      <c r="H256" s="43"/>
      <c r="I256" s="43"/>
      <c r="J256" s="43"/>
      <c r="K256" s="43"/>
      <c r="L256" s="43"/>
    </row>
    <row r="257" spans="1:12" x14ac:dyDescent="0.25">
      <c r="A257" s="118"/>
      <c r="B257" s="42" t="s">
        <v>146</v>
      </c>
      <c r="C257" s="2" t="s">
        <v>23</v>
      </c>
      <c r="D257" s="2">
        <v>0.6</v>
      </c>
      <c r="E257" s="2">
        <f>E255*D257</f>
        <v>2.4</v>
      </c>
      <c r="F257" s="43"/>
      <c r="G257" s="43"/>
      <c r="H257" s="43"/>
      <c r="I257" s="43"/>
      <c r="J257" s="43"/>
      <c r="K257" s="43"/>
      <c r="L257" s="43"/>
    </row>
    <row r="258" spans="1:12" x14ac:dyDescent="0.25">
      <c r="A258" s="119"/>
      <c r="B258" s="42" t="s">
        <v>17</v>
      </c>
      <c r="C258" s="2" t="s">
        <v>16</v>
      </c>
      <c r="D258" s="2">
        <v>1</v>
      </c>
      <c r="E258" s="2">
        <f>E255*D258</f>
        <v>4</v>
      </c>
      <c r="F258" s="43"/>
      <c r="G258" s="43"/>
      <c r="H258" s="43"/>
      <c r="I258" s="43"/>
      <c r="J258" s="43"/>
      <c r="K258" s="43"/>
      <c r="L258" s="43"/>
    </row>
    <row r="259" spans="1:12" x14ac:dyDescent="0.25">
      <c r="A259" s="120">
        <v>22</v>
      </c>
      <c r="B259" s="69" t="s">
        <v>327</v>
      </c>
      <c r="C259" s="40" t="s">
        <v>21</v>
      </c>
      <c r="D259" s="40"/>
      <c r="E259" s="40">
        <v>1</v>
      </c>
      <c r="F259" s="41"/>
      <c r="G259" s="41"/>
      <c r="H259" s="41"/>
      <c r="I259" s="41"/>
      <c r="J259" s="41"/>
      <c r="K259" s="41"/>
      <c r="L259" s="41"/>
    </row>
    <row r="260" spans="1:12" x14ac:dyDescent="0.25">
      <c r="A260" s="118"/>
      <c r="B260" s="42" t="s">
        <v>15</v>
      </c>
      <c r="C260" s="2" t="s">
        <v>16</v>
      </c>
      <c r="D260" s="2">
        <v>1</v>
      </c>
      <c r="E260" s="2">
        <f>E259*D260</f>
        <v>1</v>
      </c>
      <c r="F260" s="43"/>
      <c r="G260" s="43"/>
      <c r="H260" s="43"/>
      <c r="I260" s="43"/>
      <c r="J260" s="43"/>
      <c r="K260" s="43"/>
      <c r="L260" s="43"/>
    </row>
    <row r="261" spans="1:12" x14ac:dyDescent="0.25">
      <c r="A261" s="118"/>
      <c r="B261" s="42" t="s">
        <v>246</v>
      </c>
      <c r="C261" s="2" t="s">
        <v>13</v>
      </c>
      <c r="D261" s="2">
        <v>1</v>
      </c>
      <c r="E261" s="2">
        <f>E259*D261</f>
        <v>1</v>
      </c>
      <c r="F261" s="43"/>
      <c r="G261" s="43"/>
      <c r="H261" s="43"/>
      <c r="I261" s="43"/>
      <c r="J261" s="43"/>
      <c r="K261" s="43"/>
      <c r="L261" s="43"/>
    </row>
    <row r="262" spans="1:12" x14ac:dyDescent="0.25">
      <c r="A262" s="119"/>
      <c r="B262" s="70" t="s">
        <v>68</v>
      </c>
      <c r="C262" s="2" t="s">
        <v>16</v>
      </c>
      <c r="D262" s="8">
        <v>20</v>
      </c>
      <c r="E262" s="7">
        <f>E259*D262</f>
        <v>20</v>
      </c>
      <c r="F262" s="2"/>
      <c r="G262" s="2"/>
      <c r="H262" s="23"/>
      <c r="I262" s="23"/>
      <c r="J262" s="23"/>
      <c r="K262" s="23"/>
      <c r="L262" s="43"/>
    </row>
    <row r="263" spans="1:12" ht="25.5" x14ac:dyDescent="0.25">
      <c r="A263" s="118">
        <v>23</v>
      </c>
      <c r="B263" s="38" t="s">
        <v>247</v>
      </c>
      <c r="C263" s="40" t="s">
        <v>13</v>
      </c>
      <c r="D263" s="40"/>
      <c r="E263" s="40">
        <v>5.55</v>
      </c>
      <c r="F263" s="41"/>
      <c r="G263" s="41"/>
      <c r="H263" s="41"/>
      <c r="I263" s="41"/>
      <c r="J263" s="41"/>
      <c r="K263" s="41"/>
      <c r="L263" s="41"/>
    </row>
    <row r="264" spans="1:12" x14ac:dyDescent="0.25">
      <c r="A264" s="118"/>
      <c r="B264" s="42" t="s">
        <v>15</v>
      </c>
      <c r="C264" s="2" t="s">
        <v>16</v>
      </c>
      <c r="D264" s="2">
        <v>1</v>
      </c>
      <c r="E264" s="2">
        <f>E263*D264</f>
        <v>5.55</v>
      </c>
      <c r="F264" s="43"/>
      <c r="G264" s="43"/>
      <c r="H264" s="43"/>
      <c r="I264" s="43"/>
      <c r="J264" s="43"/>
      <c r="K264" s="43"/>
      <c r="L264" s="43"/>
    </row>
    <row r="265" spans="1:12" x14ac:dyDescent="0.25">
      <c r="A265" s="119"/>
      <c r="B265" s="42" t="s">
        <v>86</v>
      </c>
      <c r="C265" s="2" t="s">
        <v>13</v>
      </c>
      <c r="D265" s="2">
        <v>1</v>
      </c>
      <c r="E265" s="2">
        <f>E263*D265</f>
        <v>5.55</v>
      </c>
      <c r="F265" s="43"/>
      <c r="G265" s="43"/>
      <c r="H265" s="43"/>
      <c r="I265" s="43"/>
      <c r="J265" s="43"/>
      <c r="K265" s="43"/>
      <c r="L265" s="43"/>
    </row>
    <row r="266" spans="1:12" ht="25.5" x14ac:dyDescent="0.25">
      <c r="A266" s="118">
        <v>24</v>
      </c>
      <c r="B266" s="38" t="s">
        <v>139</v>
      </c>
      <c r="C266" s="40" t="s">
        <v>13</v>
      </c>
      <c r="D266" s="40"/>
      <c r="E266" s="40">
        <v>15.02</v>
      </c>
      <c r="F266" s="41"/>
      <c r="G266" s="41"/>
      <c r="H266" s="41"/>
      <c r="I266" s="41"/>
      <c r="J266" s="41"/>
      <c r="K266" s="41"/>
      <c r="L266" s="41"/>
    </row>
    <row r="267" spans="1:12" x14ac:dyDescent="0.25">
      <c r="A267" s="118"/>
      <c r="B267" s="42" t="s">
        <v>15</v>
      </c>
      <c r="C267" s="2" t="s">
        <v>16</v>
      </c>
      <c r="D267" s="2">
        <v>1</v>
      </c>
      <c r="E267" s="2">
        <f>E266*D267</f>
        <v>15.02</v>
      </c>
      <c r="F267" s="43"/>
      <c r="G267" s="43"/>
      <c r="H267" s="43"/>
      <c r="I267" s="43"/>
      <c r="J267" s="43"/>
      <c r="K267" s="43"/>
      <c r="L267" s="43"/>
    </row>
    <row r="268" spans="1:12" x14ac:dyDescent="0.25">
      <c r="A268" s="119"/>
      <c r="B268" s="42" t="s">
        <v>86</v>
      </c>
      <c r="C268" s="2" t="s">
        <v>13</v>
      </c>
      <c r="D268" s="2">
        <v>1</v>
      </c>
      <c r="E268" s="2">
        <f>E266*D268</f>
        <v>15.02</v>
      </c>
      <c r="F268" s="43"/>
      <c r="G268" s="43"/>
      <c r="H268" s="43"/>
      <c r="I268" s="43"/>
      <c r="J268" s="43"/>
      <c r="K268" s="43"/>
      <c r="L268" s="43"/>
    </row>
    <row r="269" spans="1:12" x14ac:dyDescent="0.25">
      <c r="A269" s="118">
        <v>24</v>
      </c>
      <c r="B269" s="38" t="s">
        <v>336</v>
      </c>
      <c r="C269" s="40" t="s">
        <v>13</v>
      </c>
      <c r="D269" s="40"/>
      <c r="E269" s="40">
        <v>6.95</v>
      </c>
      <c r="F269" s="41"/>
      <c r="G269" s="41"/>
      <c r="H269" s="41"/>
      <c r="I269" s="41"/>
      <c r="J269" s="41"/>
      <c r="K269" s="41"/>
      <c r="L269" s="41"/>
    </row>
    <row r="270" spans="1:12" x14ac:dyDescent="0.25">
      <c r="A270" s="118"/>
      <c r="B270" s="42" t="s">
        <v>15</v>
      </c>
      <c r="C270" s="2" t="s">
        <v>16</v>
      </c>
      <c r="D270" s="2">
        <v>1</v>
      </c>
      <c r="E270" s="2">
        <f>E269*D270</f>
        <v>6.95</v>
      </c>
      <c r="F270" s="43"/>
      <c r="G270" s="43"/>
      <c r="H270" s="43"/>
      <c r="I270" s="43"/>
      <c r="J270" s="43"/>
      <c r="K270" s="43"/>
      <c r="L270" s="43"/>
    </row>
    <row r="271" spans="1:12" x14ac:dyDescent="0.25">
      <c r="A271" s="119"/>
      <c r="B271" s="42" t="s">
        <v>86</v>
      </c>
      <c r="C271" s="2" t="s">
        <v>13</v>
      </c>
      <c r="D271" s="2">
        <v>1</v>
      </c>
      <c r="E271" s="2">
        <f>E269*D271</f>
        <v>6.95</v>
      </c>
      <c r="F271" s="43"/>
      <c r="G271" s="43"/>
      <c r="H271" s="43"/>
      <c r="I271" s="43"/>
      <c r="J271" s="43"/>
      <c r="K271" s="43"/>
      <c r="L271" s="43"/>
    </row>
    <row r="272" spans="1:12" x14ac:dyDescent="0.25">
      <c r="A272" s="120">
        <v>25</v>
      </c>
      <c r="B272" s="65" t="s">
        <v>67</v>
      </c>
      <c r="C272" s="67" t="s">
        <v>21</v>
      </c>
      <c r="D272" s="67"/>
      <c r="E272" s="67">
        <v>1</v>
      </c>
      <c r="F272" s="68"/>
      <c r="G272" s="67"/>
      <c r="H272" s="67"/>
      <c r="I272" s="67"/>
      <c r="J272" s="67"/>
      <c r="K272" s="67"/>
      <c r="L272" s="67"/>
    </row>
    <row r="273" spans="1:12" x14ac:dyDescent="0.25">
      <c r="A273" s="118"/>
      <c r="B273" s="42" t="s">
        <v>15</v>
      </c>
      <c r="C273" s="2" t="s">
        <v>16</v>
      </c>
      <c r="D273" s="2">
        <v>1</v>
      </c>
      <c r="E273" s="40">
        <v>1</v>
      </c>
      <c r="F273" s="43"/>
      <c r="G273" s="2"/>
      <c r="H273" s="2"/>
      <c r="I273" s="2"/>
      <c r="J273" s="2"/>
      <c r="K273" s="2"/>
      <c r="L273" s="2"/>
    </row>
    <row r="274" spans="1:12" x14ac:dyDescent="0.25">
      <c r="A274" s="118"/>
      <c r="B274" s="70" t="s">
        <v>85</v>
      </c>
      <c r="C274" s="55" t="s">
        <v>21</v>
      </c>
      <c r="D274" s="8">
        <v>1</v>
      </c>
      <c r="E274" s="7">
        <f>E272*D274</f>
        <v>1</v>
      </c>
      <c r="F274" s="2"/>
      <c r="G274" s="2"/>
      <c r="H274" s="7"/>
      <c r="I274" s="7"/>
      <c r="J274" s="7"/>
      <c r="K274" s="7"/>
      <c r="L274" s="43"/>
    </row>
    <row r="275" spans="1:12" x14ac:dyDescent="0.25">
      <c r="A275" s="119"/>
      <c r="B275" s="70" t="s">
        <v>68</v>
      </c>
      <c r="C275" s="2" t="s">
        <v>16</v>
      </c>
      <c r="D275" s="8">
        <v>2.5</v>
      </c>
      <c r="E275" s="7">
        <f>E272*D275</f>
        <v>2.5</v>
      </c>
      <c r="F275" s="2"/>
      <c r="G275" s="2"/>
      <c r="H275" s="23"/>
      <c r="I275" s="23"/>
      <c r="J275" s="23"/>
      <c r="K275" s="23"/>
      <c r="L275" s="43"/>
    </row>
    <row r="276" spans="1:12" x14ac:dyDescent="0.25">
      <c r="A276" s="120">
        <v>26</v>
      </c>
      <c r="B276" s="65" t="s">
        <v>248</v>
      </c>
      <c r="C276" s="67" t="s">
        <v>21</v>
      </c>
      <c r="D276" s="67"/>
      <c r="E276" s="67">
        <v>1</v>
      </c>
      <c r="F276" s="68"/>
      <c r="G276" s="67"/>
      <c r="H276" s="67"/>
      <c r="I276" s="67"/>
      <c r="J276" s="67"/>
      <c r="K276" s="67"/>
      <c r="L276" s="67"/>
    </row>
    <row r="277" spans="1:12" x14ac:dyDescent="0.25">
      <c r="A277" s="118"/>
      <c r="B277" s="42" t="s">
        <v>15</v>
      </c>
      <c r="C277" s="2" t="s">
        <v>16</v>
      </c>
      <c r="D277" s="2">
        <v>1</v>
      </c>
      <c r="E277" s="40">
        <v>1</v>
      </c>
      <c r="F277" s="43"/>
      <c r="G277" s="2"/>
      <c r="H277" s="2"/>
      <c r="I277" s="2"/>
      <c r="J277" s="2"/>
      <c r="K277" s="2"/>
      <c r="L277" s="2"/>
    </row>
    <row r="278" spans="1:12" x14ac:dyDescent="0.25">
      <c r="A278" s="118"/>
      <c r="B278" s="70" t="s">
        <v>85</v>
      </c>
      <c r="C278" s="55" t="s">
        <v>21</v>
      </c>
      <c r="D278" s="8">
        <v>1</v>
      </c>
      <c r="E278" s="7">
        <f>E276*D278</f>
        <v>1</v>
      </c>
      <c r="F278" s="2"/>
      <c r="G278" s="2"/>
      <c r="H278" s="7"/>
      <c r="I278" s="7"/>
      <c r="J278" s="7"/>
      <c r="K278" s="7"/>
      <c r="L278" s="2"/>
    </row>
    <row r="279" spans="1:12" x14ac:dyDescent="0.25">
      <c r="A279" s="119"/>
      <c r="B279" s="70" t="s">
        <v>68</v>
      </c>
      <c r="C279" s="2" t="s">
        <v>16</v>
      </c>
      <c r="D279" s="8">
        <v>2.5</v>
      </c>
      <c r="E279" s="7">
        <f>E276*D279</f>
        <v>2.5</v>
      </c>
      <c r="F279" s="2"/>
      <c r="G279" s="2"/>
      <c r="H279" s="23"/>
      <c r="I279" s="23"/>
      <c r="J279" s="23"/>
      <c r="K279" s="23"/>
      <c r="L279" s="43"/>
    </row>
    <row r="280" spans="1:12" ht="25.5" x14ac:dyDescent="0.25">
      <c r="A280" s="122">
        <v>27</v>
      </c>
      <c r="B280" s="38" t="s">
        <v>39</v>
      </c>
      <c r="C280" s="39" t="s">
        <v>14</v>
      </c>
      <c r="D280" s="40"/>
      <c r="E280" s="40">
        <f>15*1.5</f>
        <v>22.5</v>
      </c>
      <c r="F280" s="41"/>
      <c r="G280" s="41"/>
      <c r="H280" s="41"/>
      <c r="I280" s="41"/>
      <c r="J280" s="41"/>
      <c r="K280" s="41"/>
      <c r="L280" s="41"/>
    </row>
    <row r="281" spans="1:12" x14ac:dyDescent="0.25">
      <c r="A281" s="123"/>
      <c r="B281" s="42" t="s">
        <v>15</v>
      </c>
      <c r="C281" s="92" t="s">
        <v>16</v>
      </c>
      <c r="D281" s="2">
        <v>1</v>
      </c>
      <c r="E281" s="2">
        <f>E280*D281</f>
        <v>22.5</v>
      </c>
      <c r="F281" s="43"/>
      <c r="G281" s="43"/>
      <c r="H281" s="43"/>
      <c r="I281" s="43"/>
      <c r="J281" s="43"/>
      <c r="K281" s="43"/>
      <c r="L281" s="43"/>
    </row>
    <row r="282" spans="1:12" x14ac:dyDescent="0.25">
      <c r="A282" s="123"/>
      <c r="B282" s="42" t="s">
        <v>40</v>
      </c>
      <c r="C282" s="92" t="s">
        <v>22</v>
      </c>
      <c r="D282" s="2">
        <v>1.75</v>
      </c>
      <c r="E282" s="2">
        <f>E280*D282</f>
        <v>39.375</v>
      </c>
      <c r="F282" s="43"/>
      <c r="G282" s="43"/>
      <c r="H282" s="43"/>
      <c r="I282" s="43"/>
      <c r="J282" s="43"/>
      <c r="K282" s="43"/>
      <c r="L282" s="43"/>
    </row>
    <row r="283" spans="1:12" x14ac:dyDescent="0.25">
      <c r="A283" s="134" t="s">
        <v>31</v>
      </c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</row>
    <row r="284" spans="1:12" ht="25.5" x14ac:dyDescent="0.25">
      <c r="A284" s="120">
        <v>1</v>
      </c>
      <c r="B284" s="38" t="s">
        <v>176</v>
      </c>
      <c r="C284" s="40" t="s">
        <v>13</v>
      </c>
      <c r="D284" s="40"/>
      <c r="E284" s="40">
        <v>1.6</v>
      </c>
      <c r="F284" s="41"/>
      <c r="G284" s="41"/>
      <c r="H284" s="41"/>
      <c r="I284" s="41"/>
      <c r="J284" s="41"/>
      <c r="K284" s="41"/>
      <c r="L284" s="41"/>
    </row>
    <row r="285" spans="1:12" x14ac:dyDescent="0.25">
      <c r="A285" s="118"/>
      <c r="B285" s="42" t="s">
        <v>15</v>
      </c>
      <c r="C285" s="2" t="s">
        <v>16</v>
      </c>
      <c r="D285" s="2">
        <v>1</v>
      </c>
      <c r="E285" s="2">
        <f>E284*D285</f>
        <v>1.6</v>
      </c>
      <c r="F285" s="43"/>
      <c r="G285" s="43"/>
      <c r="H285" s="43"/>
      <c r="I285" s="43"/>
      <c r="J285" s="43"/>
      <c r="K285" s="43"/>
      <c r="L285" s="43"/>
    </row>
    <row r="286" spans="1:12" x14ac:dyDescent="0.25">
      <c r="A286" s="118"/>
      <c r="B286" s="42" t="s">
        <v>100</v>
      </c>
      <c r="C286" s="2" t="s">
        <v>13</v>
      </c>
      <c r="D286" s="2">
        <v>1.05</v>
      </c>
      <c r="E286" s="2">
        <f>E284*D286</f>
        <v>1.6800000000000002</v>
      </c>
      <c r="F286" s="43"/>
      <c r="G286" s="43"/>
      <c r="H286" s="43"/>
      <c r="I286" s="43"/>
      <c r="J286" s="43"/>
      <c r="K286" s="43"/>
      <c r="L286" s="43"/>
    </row>
    <row r="287" spans="1:12" x14ac:dyDescent="0.25">
      <c r="A287" s="118"/>
      <c r="B287" s="42" t="s">
        <v>30</v>
      </c>
      <c r="C287" s="2" t="s">
        <v>18</v>
      </c>
      <c r="D287" s="2">
        <v>8</v>
      </c>
      <c r="E287" s="2">
        <f>E284*D287</f>
        <v>12.8</v>
      </c>
      <c r="F287" s="43"/>
      <c r="G287" s="43"/>
      <c r="H287" s="43"/>
      <c r="I287" s="43"/>
      <c r="J287" s="43"/>
      <c r="K287" s="43"/>
      <c r="L287" s="43"/>
    </row>
    <row r="288" spans="1:12" x14ac:dyDescent="0.25">
      <c r="A288" s="118"/>
      <c r="B288" s="42" t="s">
        <v>175</v>
      </c>
      <c r="C288" s="2" t="s">
        <v>19</v>
      </c>
      <c r="D288" s="2">
        <v>2</v>
      </c>
      <c r="E288" s="2">
        <f>E284*D288</f>
        <v>3.2</v>
      </c>
      <c r="F288" s="43"/>
      <c r="G288" s="43"/>
      <c r="H288" s="43"/>
      <c r="I288" s="43"/>
      <c r="J288" s="43"/>
      <c r="K288" s="43"/>
      <c r="L288" s="43"/>
    </row>
    <row r="289" spans="1:12" x14ac:dyDescent="0.25">
      <c r="A289" s="119"/>
      <c r="B289" s="42" t="s">
        <v>17</v>
      </c>
      <c r="C289" s="2" t="s">
        <v>16</v>
      </c>
      <c r="D289" s="2">
        <v>0.3</v>
      </c>
      <c r="E289" s="2">
        <f>E284*D289</f>
        <v>0.48</v>
      </c>
      <c r="F289" s="43"/>
      <c r="G289" s="43"/>
      <c r="H289" s="43"/>
      <c r="I289" s="43"/>
      <c r="J289" s="43"/>
      <c r="K289" s="43"/>
      <c r="L289" s="43"/>
    </row>
    <row r="290" spans="1:12" x14ac:dyDescent="0.25">
      <c r="A290" s="120">
        <v>2</v>
      </c>
      <c r="B290" s="38" t="s">
        <v>251</v>
      </c>
      <c r="C290" s="40" t="s">
        <v>13</v>
      </c>
      <c r="D290" s="40"/>
      <c r="E290" s="40">
        <v>16.45</v>
      </c>
      <c r="F290" s="41"/>
      <c r="G290" s="41"/>
      <c r="H290" s="41"/>
      <c r="I290" s="41"/>
      <c r="J290" s="41"/>
      <c r="K290" s="41"/>
      <c r="L290" s="41"/>
    </row>
    <row r="291" spans="1:12" x14ac:dyDescent="0.25">
      <c r="A291" s="118"/>
      <c r="B291" s="42" t="s">
        <v>15</v>
      </c>
      <c r="C291" s="2" t="s">
        <v>16</v>
      </c>
      <c r="D291" s="2">
        <v>1</v>
      </c>
      <c r="E291" s="2">
        <f>E290*D291</f>
        <v>16.45</v>
      </c>
      <c r="F291" s="43"/>
      <c r="G291" s="43"/>
      <c r="H291" s="43"/>
      <c r="I291" s="43"/>
      <c r="J291" s="43"/>
      <c r="K291" s="43"/>
      <c r="L291" s="43"/>
    </row>
    <row r="292" spans="1:12" x14ac:dyDescent="0.25">
      <c r="A292" s="118"/>
      <c r="B292" s="42" t="s">
        <v>101</v>
      </c>
      <c r="C292" s="2" t="s">
        <v>13</v>
      </c>
      <c r="D292" s="2">
        <v>1.05</v>
      </c>
      <c r="E292" s="2">
        <f>E290*D292</f>
        <v>17.272500000000001</v>
      </c>
      <c r="F292" s="43"/>
      <c r="G292" s="43"/>
      <c r="H292" s="43"/>
      <c r="I292" s="43"/>
      <c r="J292" s="43"/>
      <c r="K292" s="43"/>
      <c r="L292" s="43"/>
    </row>
    <row r="293" spans="1:12" x14ac:dyDescent="0.25">
      <c r="A293" s="118"/>
      <c r="B293" s="42" t="s">
        <v>30</v>
      </c>
      <c r="C293" s="2" t="s">
        <v>18</v>
      </c>
      <c r="D293" s="2">
        <v>8</v>
      </c>
      <c r="E293" s="2">
        <f>E290*D293</f>
        <v>131.6</v>
      </c>
      <c r="F293" s="43"/>
      <c r="G293" s="43"/>
      <c r="H293" s="43"/>
      <c r="I293" s="43"/>
      <c r="J293" s="43"/>
      <c r="K293" s="43"/>
      <c r="L293" s="43"/>
    </row>
    <row r="294" spans="1:12" x14ac:dyDescent="0.25">
      <c r="A294" s="119"/>
      <c r="B294" s="42" t="s">
        <v>17</v>
      </c>
      <c r="C294" s="2" t="s">
        <v>16</v>
      </c>
      <c r="D294" s="2">
        <v>0.3</v>
      </c>
      <c r="E294" s="2">
        <f>E290*D294</f>
        <v>4.9349999999999996</v>
      </c>
      <c r="F294" s="43"/>
      <c r="G294" s="43"/>
      <c r="H294" s="43"/>
      <c r="I294" s="43"/>
      <c r="J294" s="43"/>
      <c r="K294" s="43"/>
      <c r="L294" s="43"/>
    </row>
    <row r="295" spans="1:12" ht="25.5" x14ac:dyDescent="0.25">
      <c r="A295" s="120">
        <v>3</v>
      </c>
      <c r="B295" s="38" t="s">
        <v>281</v>
      </c>
      <c r="C295" s="40" t="s">
        <v>19</v>
      </c>
      <c r="D295" s="40"/>
      <c r="E295" s="40">
        <v>15.2</v>
      </c>
      <c r="F295" s="41"/>
      <c r="G295" s="41"/>
      <c r="H295" s="41"/>
      <c r="I295" s="41"/>
      <c r="J295" s="41"/>
      <c r="K295" s="41"/>
      <c r="L295" s="41"/>
    </row>
    <row r="296" spans="1:12" x14ac:dyDescent="0.25">
      <c r="A296" s="118"/>
      <c r="B296" s="42" t="s">
        <v>15</v>
      </c>
      <c r="C296" s="2" t="s">
        <v>16</v>
      </c>
      <c r="D296" s="2">
        <v>1</v>
      </c>
      <c r="E296" s="2">
        <f>E295*D296</f>
        <v>15.2</v>
      </c>
      <c r="F296" s="43"/>
      <c r="G296" s="43"/>
      <c r="H296" s="43"/>
      <c r="I296" s="43"/>
      <c r="J296" s="43"/>
      <c r="K296" s="43"/>
      <c r="L296" s="43"/>
    </row>
    <row r="297" spans="1:12" x14ac:dyDescent="0.25">
      <c r="A297" s="118"/>
      <c r="B297" s="42" t="s">
        <v>101</v>
      </c>
      <c r="C297" s="2" t="s">
        <v>13</v>
      </c>
      <c r="D297" s="2">
        <v>0.15</v>
      </c>
      <c r="E297" s="2">
        <f>E295*D297</f>
        <v>2.2799999999999998</v>
      </c>
      <c r="F297" s="43"/>
      <c r="G297" s="43"/>
      <c r="H297" s="43"/>
      <c r="I297" s="43"/>
      <c r="J297" s="43"/>
      <c r="K297" s="43"/>
      <c r="L297" s="43"/>
    </row>
    <row r="298" spans="1:12" x14ac:dyDescent="0.25">
      <c r="A298" s="119"/>
      <c r="B298" s="42" t="s">
        <v>30</v>
      </c>
      <c r="C298" s="2" t="s">
        <v>18</v>
      </c>
      <c r="D298" s="2">
        <v>0.8</v>
      </c>
      <c r="E298" s="2">
        <f>E295*D298</f>
        <v>12.16</v>
      </c>
      <c r="F298" s="43"/>
      <c r="G298" s="43"/>
      <c r="H298" s="43"/>
      <c r="I298" s="43"/>
      <c r="J298" s="43"/>
      <c r="K298" s="43"/>
      <c r="L298" s="43"/>
    </row>
    <row r="299" spans="1:12" x14ac:dyDescent="0.25">
      <c r="A299" s="120">
        <v>4</v>
      </c>
      <c r="B299" s="38" t="s">
        <v>320</v>
      </c>
      <c r="C299" s="40" t="s">
        <v>19</v>
      </c>
      <c r="D299" s="40"/>
      <c r="E299" s="40">
        <v>22.5</v>
      </c>
      <c r="F299" s="41"/>
      <c r="G299" s="41"/>
      <c r="H299" s="41"/>
      <c r="I299" s="41"/>
      <c r="J299" s="41"/>
      <c r="K299" s="41"/>
      <c r="L299" s="41"/>
    </row>
    <row r="300" spans="1:12" x14ac:dyDescent="0.25">
      <c r="A300" s="118"/>
      <c r="B300" s="42" t="s">
        <v>15</v>
      </c>
      <c r="C300" s="2" t="s">
        <v>16</v>
      </c>
      <c r="D300" s="2">
        <v>1</v>
      </c>
      <c r="E300" s="2">
        <f>E299*D300</f>
        <v>22.5</v>
      </c>
      <c r="F300" s="43"/>
      <c r="G300" s="43"/>
      <c r="H300" s="43"/>
      <c r="I300" s="43"/>
      <c r="J300" s="43"/>
      <c r="K300" s="43"/>
      <c r="L300" s="43"/>
    </row>
    <row r="301" spans="1:12" x14ac:dyDescent="0.25">
      <c r="A301" s="118"/>
      <c r="B301" s="42" t="s">
        <v>101</v>
      </c>
      <c r="C301" s="2" t="s">
        <v>13</v>
      </c>
      <c r="D301" s="2">
        <v>0.6</v>
      </c>
      <c r="E301" s="2">
        <f>E299*D301</f>
        <v>13.5</v>
      </c>
      <c r="F301" s="43"/>
      <c r="G301" s="43"/>
      <c r="H301" s="43"/>
      <c r="I301" s="43"/>
      <c r="J301" s="43"/>
      <c r="K301" s="43"/>
      <c r="L301" s="43"/>
    </row>
    <row r="302" spans="1:12" x14ac:dyDescent="0.25">
      <c r="A302" s="119"/>
      <c r="B302" s="42" t="s">
        <v>30</v>
      </c>
      <c r="C302" s="2" t="s">
        <v>18</v>
      </c>
      <c r="D302" s="2">
        <v>0.8</v>
      </c>
      <c r="E302" s="2">
        <f>E299*D302</f>
        <v>18</v>
      </c>
      <c r="F302" s="43"/>
      <c r="G302" s="43"/>
      <c r="H302" s="43"/>
      <c r="I302" s="43"/>
      <c r="J302" s="43"/>
      <c r="K302" s="43"/>
      <c r="L302" s="43"/>
    </row>
    <row r="303" spans="1:12" x14ac:dyDescent="0.25">
      <c r="A303" s="120">
        <v>5</v>
      </c>
      <c r="B303" s="38" t="s">
        <v>236</v>
      </c>
      <c r="C303" s="40" t="s">
        <v>13</v>
      </c>
      <c r="D303" s="2"/>
      <c r="E303" s="40">
        <v>88.4</v>
      </c>
      <c r="F303" s="43"/>
      <c r="G303" s="43"/>
      <c r="H303" s="43"/>
      <c r="I303" s="43"/>
      <c r="J303" s="43"/>
      <c r="K303" s="43"/>
      <c r="L303" s="43"/>
    </row>
    <row r="304" spans="1:12" x14ac:dyDescent="0.25">
      <c r="A304" s="118"/>
      <c r="B304" s="42" t="s">
        <v>15</v>
      </c>
      <c r="C304" s="2" t="s">
        <v>16</v>
      </c>
      <c r="D304" s="2">
        <v>1</v>
      </c>
      <c r="E304" s="2">
        <f>E303*D304</f>
        <v>88.4</v>
      </c>
      <c r="F304" s="43"/>
      <c r="G304" s="43"/>
      <c r="H304" s="43"/>
      <c r="I304" s="43"/>
      <c r="J304" s="43"/>
      <c r="K304" s="43"/>
      <c r="L304" s="43"/>
    </row>
    <row r="305" spans="1:12" x14ac:dyDescent="0.25">
      <c r="A305" s="118"/>
      <c r="B305" s="42" t="s">
        <v>24</v>
      </c>
      <c r="C305" s="2" t="s">
        <v>14</v>
      </c>
      <c r="D305" s="2">
        <v>3.2000000000000001E-2</v>
      </c>
      <c r="E305" s="2">
        <f>D305*E303</f>
        <v>2.8288000000000002</v>
      </c>
      <c r="F305" s="43"/>
      <c r="G305" s="43"/>
      <c r="H305" s="43"/>
      <c r="I305" s="43"/>
      <c r="J305" s="43"/>
      <c r="K305" s="43"/>
      <c r="L305" s="43"/>
    </row>
    <row r="306" spans="1:12" x14ac:dyDescent="0.25">
      <c r="A306" s="119"/>
      <c r="B306" s="42" t="s">
        <v>17</v>
      </c>
      <c r="C306" s="2" t="s">
        <v>16</v>
      </c>
      <c r="D306" s="2">
        <v>0.1</v>
      </c>
      <c r="E306" s="2">
        <f>E303*D306</f>
        <v>8.8400000000000016</v>
      </c>
      <c r="F306" s="43"/>
      <c r="G306" s="43"/>
      <c r="H306" s="43"/>
      <c r="I306" s="43"/>
      <c r="J306" s="43"/>
      <c r="K306" s="43"/>
      <c r="L306" s="43"/>
    </row>
    <row r="307" spans="1:12" x14ac:dyDescent="0.25">
      <c r="A307" s="120">
        <v>6</v>
      </c>
      <c r="B307" s="38" t="s">
        <v>237</v>
      </c>
      <c r="C307" s="40" t="s">
        <v>19</v>
      </c>
      <c r="D307" s="40"/>
      <c r="E307" s="40">
        <v>26.8</v>
      </c>
      <c r="F307" s="41"/>
      <c r="G307" s="41"/>
      <c r="H307" s="41"/>
      <c r="I307" s="41"/>
      <c r="J307" s="41"/>
      <c r="K307" s="41"/>
      <c r="L307" s="41"/>
    </row>
    <row r="308" spans="1:12" x14ac:dyDescent="0.25">
      <c r="A308" s="118"/>
      <c r="B308" s="42" t="s">
        <v>15</v>
      </c>
      <c r="C308" s="2" t="s">
        <v>16</v>
      </c>
      <c r="D308" s="2">
        <v>1</v>
      </c>
      <c r="E308" s="2">
        <f>E307*D308</f>
        <v>26.8</v>
      </c>
      <c r="F308" s="43"/>
      <c r="G308" s="43"/>
      <c r="H308" s="43"/>
      <c r="I308" s="43"/>
      <c r="J308" s="43"/>
      <c r="K308" s="43"/>
      <c r="L308" s="43"/>
    </row>
    <row r="309" spans="1:12" x14ac:dyDescent="0.25">
      <c r="A309" s="118"/>
      <c r="B309" s="42" t="s">
        <v>24</v>
      </c>
      <c r="C309" s="2" t="s">
        <v>14</v>
      </c>
      <c r="D309" s="2">
        <v>1.2E-2</v>
      </c>
      <c r="E309" s="2">
        <f>D309*E307</f>
        <v>0.3216</v>
      </c>
      <c r="F309" s="43"/>
      <c r="G309" s="43"/>
      <c r="H309" s="43"/>
      <c r="I309" s="43"/>
      <c r="J309" s="43"/>
      <c r="K309" s="43"/>
      <c r="L309" s="43"/>
    </row>
    <row r="310" spans="1:12" x14ac:dyDescent="0.25">
      <c r="A310" s="119"/>
      <c r="B310" s="42" t="s">
        <v>17</v>
      </c>
      <c r="C310" s="2" t="s">
        <v>16</v>
      </c>
      <c r="D310" s="2">
        <v>0.1</v>
      </c>
      <c r="E310" s="2">
        <f>E307*D310</f>
        <v>2.68</v>
      </c>
      <c r="F310" s="43"/>
      <c r="G310" s="43"/>
      <c r="H310" s="43"/>
      <c r="I310" s="43"/>
      <c r="J310" s="43"/>
      <c r="K310" s="43"/>
      <c r="L310" s="43"/>
    </row>
    <row r="311" spans="1:12" ht="25.5" x14ac:dyDescent="0.25">
      <c r="A311" s="125">
        <v>7</v>
      </c>
      <c r="B311" s="38" t="s">
        <v>303</v>
      </c>
      <c r="C311" s="63" t="s">
        <v>13</v>
      </c>
      <c r="D311" s="63"/>
      <c r="E311" s="63">
        <v>147.9</v>
      </c>
      <c r="F311" s="64"/>
      <c r="G311" s="64"/>
      <c r="H311" s="64"/>
      <c r="I311" s="64"/>
      <c r="J311" s="64"/>
      <c r="K311" s="64"/>
      <c r="L311" s="64"/>
    </row>
    <row r="312" spans="1:12" x14ac:dyDescent="0.25">
      <c r="A312" s="126"/>
      <c r="B312" s="42" t="s">
        <v>15</v>
      </c>
      <c r="C312" s="2" t="s">
        <v>16</v>
      </c>
      <c r="D312" s="2">
        <v>1</v>
      </c>
      <c r="E312" s="2">
        <f>E311*D312</f>
        <v>147.9</v>
      </c>
      <c r="F312" s="43"/>
      <c r="G312" s="43"/>
      <c r="H312" s="43"/>
      <c r="I312" s="43"/>
      <c r="J312" s="43"/>
      <c r="K312" s="43"/>
      <c r="L312" s="43"/>
    </row>
    <row r="313" spans="1:12" x14ac:dyDescent="0.25">
      <c r="A313" s="126"/>
      <c r="B313" s="42" t="s">
        <v>26</v>
      </c>
      <c r="C313" s="2" t="s">
        <v>23</v>
      </c>
      <c r="D313" s="2">
        <v>0.15</v>
      </c>
      <c r="E313" s="2">
        <f>E311*D313</f>
        <v>22.184999999999999</v>
      </c>
      <c r="F313" s="43"/>
      <c r="G313" s="43"/>
      <c r="H313" s="43"/>
      <c r="I313" s="43"/>
      <c r="J313" s="43"/>
      <c r="K313" s="43"/>
      <c r="L313" s="43"/>
    </row>
    <row r="314" spans="1:12" x14ac:dyDescent="0.25">
      <c r="A314" s="126"/>
      <c r="B314" s="42" t="s">
        <v>28</v>
      </c>
      <c r="C314" s="2" t="s">
        <v>23</v>
      </c>
      <c r="D314" s="2">
        <v>0.4</v>
      </c>
      <c r="E314" s="2">
        <f>E311*D314</f>
        <v>59.160000000000004</v>
      </c>
      <c r="F314" s="43"/>
      <c r="G314" s="43"/>
      <c r="H314" s="43"/>
      <c r="I314" s="43"/>
      <c r="J314" s="43"/>
      <c r="K314" s="43"/>
      <c r="L314" s="43"/>
    </row>
    <row r="315" spans="1:12" x14ac:dyDescent="0.25">
      <c r="A315" s="126"/>
      <c r="B315" s="42" t="s">
        <v>17</v>
      </c>
      <c r="C315" s="2" t="s">
        <v>16</v>
      </c>
      <c r="D315" s="2">
        <v>0.3</v>
      </c>
      <c r="E315" s="2">
        <f>E311*D315</f>
        <v>44.37</v>
      </c>
      <c r="F315" s="43"/>
      <c r="G315" s="43"/>
      <c r="H315" s="43"/>
      <c r="I315" s="43"/>
      <c r="J315" s="43"/>
      <c r="K315" s="43"/>
      <c r="L315" s="43"/>
    </row>
    <row r="316" spans="1:12" x14ac:dyDescent="0.25">
      <c r="A316" s="131">
        <v>8</v>
      </c>
      <c r="B316" s="38" t="s">
        <v>95</v>
      </c>
      <c r="C316" s="40" t="s">
        <v>13</v>
      </c>
      <c r="D316" s="40"/>
      <c r="E316" s="40">
        <v>88.4</v>
      </c>
      <c r="F316" s="41"/>
      <c r="G316" s="41"/>
      <c r="H316" s="41"/>
      <c r="I316" s="41"/>
      <c r="J316" s="41"/>
      <c r="K316" s="41"/>
      <c r="L316" s="41"/>
    </row>
    <row r="317" spans="1:12" x14ac:dyDescent="0.25">
      <c r="A317" s="132"/>
      <c r="B317" s="42" t="s">
        <v>15</v>
      </c>
      <c r="C317" s="2" t="s">
        <v>16</v>
      </c>
      <c r="D317" s="2">
        <v>1</v>
      </c>
      <c r="E317" s="2">
        <f>E316*D317</f>
        <v>88.4</v>
      </c>
      <c r="F317" s="43"/>
      <c r="G317" s="43"/>
      <c r="H317" s="43"/>
      <c r="I317" s="43"/>
      <c r="J317" s="43"/>
      <c r="K317" s="43"/>
      <c r="L317" s="43"/>
    </row>
    <row r="318" spans="1:12" x14ac:dyDescent="0.25">
      <c r="A318" s="132"/>
      <c r="B318" s="42" t="s">
        <v>54</v>
      </c>
      <c r="C318" s="2" t="s">
        <v>16</v>
      </c>
      <c r="D318" s="2">
        <v>0.04</v>
      </c>
      <c r="E318" s="2">
        <f>E316*D318</f>
        <v>3.5360000000000005</v>
      </c>
      <c r="F318" s="43"/>
      <c r="G318" s="43"/>
      <c r="H318" s="43"/>
      <c r="I318" s="43"/>
      <c r="J318" s="43"/>
      <c r="K318" s="43"/>
      <c r="L318" s="43"/>
    </row>
    <row r="319" spans="1:12" x14ac:dyDescent="0.25">
      <c r="A319" s="132"/>
      <c r="B319" s="42" t="s">
        <v>55</v>
      </c>
      <c r="C319" s="2" t="s">
        <v>23</v>
      </c>
      <c r="D319" s="2">
        <v>0.1</v>
      </c>
      <c r="E319" s="2">
        <f>E316*D319</f>
        <v>8.8400000000000016</v>
      </c>
      <c r="F319" s="43"/>
      <c r="G319" s="43"/>
      <c r="H319" s="43"/>
      <c r="I319" s="43"/>
      <c r="J319" s="43"/>
      <c r="K319" s="43"/>
      <c r="L319" s="43"/>
    </row>
    <row r="320" spans="1:12" x14ac:dyDescent="0.25">
      <c r="A320" s="132"/>
      <c r="B320" s="42" t="s">
        <v>56</v>
      </c>
      <c r="C320" s="2" t="s">
        <v>14</v>
      </c>
      <c r="D320" s="2">
        <v>2E-3</v>
      </c>
      <c r="E320" s="2">
        <f>E316*D320</f>
        <v>0.17680000000000001</v>
      </c>
      <c r="F320" s="43"/>
      <c r="G320" s="43"/>
      <c r="H320" s="43"/>
      <c r="I320" s="43"/>
      <c r="J320" s="43"/>
      <c r="K320" s="43"/>
      <c r="L320" s="43"/>
    </row>
    <row r="321" spans="1:12" x14ac:dyDescent="0.25">
      <c r="A321" s="132"/>
      <c r="B321" s="42" t="s">
        <v>57</v>
      </c>
      <c r="C321" s="2" t="s">
        <v>22</v>
      </c>
      <c r="D321" s="2">
        <v>1.1999999999999999E-3</v>
      </c>
      <c r="E321" s="2">
        <f>E316*D321</f>
        <v>0.10607999999999999</v>
      </c>
      <c r="F321" s="43"/>
      <c r="G321" s="43"/>
      <c r="H321" s="43"/>
      <c r="I321" s="43"/>
      <c r="J321" s="43"/>
      <c r="K321" s="43"/>
      <c r="L321" s="43"/>
    </row>
    <row r="322" spans="1:12" x14ac:dyDescent="0.25">
      <c r="A322" s="132"/>
      <c r="B322" s="42" t="s">
        <v>26</v>
      </c>
      <c r="C322" s="2" t="s">
        <v>23</v>
      </c>
      <c r="D322" s="2">
        <v>0.15</v>
      </c>
      <c r="E322" s="2">
        <f>E316*D322</f>
        <v>13.26</v>
      </c>
      <c r="F322" s="43"/>
      <c r="G322" s="43"/>
      <c r="H322" s="43"/>
      <c r="I322" s="43"/>
      <c r="J322" s="43"/>
      <c r="K322" s="43"/>
      <c r="L322" s="43"/>
    </row>
    <row r="323" spans="1:12" x14ac:dyDescent="0.25">
      <c r="A323" s="132"/>
      <c r="B323" s="42" t="s">
        <v>321</v>
      </c>
      <c r="C323" s="2" t="s">
        <v>23</v>
      </c>
      <c r="D323" s="2">
        <v>0.55000000000000004</v>
      </c>
      <c r="E323" s="2">
        <f>E316*D323</f>
        <v>48.620000000000005</v>
      </c>
      <c r="F323" s="43"/>
      <c r="G323" s="43"/>
      <c r="H323" s="43"/>
      <c r="I323" s="43"/>
      <c r="J323" s="43"/>
      <c r="K323" s="43"/>
      <c r="L323" s="43"/>
    </row>
    <row r="324" spans="1:12" x14ac:dyDescent="0.25">
      <c r="A324" s="133"/>
      <c r="B324" s="42" t="s">
        <v>17</v>
      </c>
      <c r="C324" s="2" t="s">
        <v>16</v>
      </c>
      <c r="D324" s="2">
        <v>0.1</v>
      </c>
      <c r="E324" s="2">
        <f>E316*D324</f>
        <v>8.8400000000000016</v>
      </c>
      <c r="F324" s="43"/>
      <c r="G324" s="43"/>
      <c r="H324" s="43"/>
      <c r="I324" s="43"/>
      <c r="J324" s="43"/>
      <c r="K324" s="43"/>
      <c r="L324" s="43"/>
    </row>
    <row r="325" spans="1:12" ht="25.5" x14ac:dyDescent="0.25">
      <c r="A325" s="120">
        <v>9</v>
      </c>
      <c r="B325" s="38" t="s">
        <v>141</v>
      </c>
      <c r="C325" s="40" t="s">
        <v>19</v>
      </c>
      <c r="D325" s="40"/>
      <c r="E325" s="40">
        <v>26.8</v>
      </c>
      <c r="F325" s="41"/>
      <c r="G325" s="41"/>
      <c r="H325" s="41"/>
      <c r="I325" s="41"/>
      <c r="J325" s="41"/>
      <c r="K325" s="41"/>
      <c r="L325" s="68"/>
    </row>
    <row r="326" spans="1:12" x14ac:dyDescent="0.25">
      <c r="A326" s="118"/>
      <c r="B326" s="42" t="s">
        <v>15</v>
      </c>
      <c r="C326" s="2" t="s">
        <v>16</v>
      </c>
      <c r="D326" s="2">
        <v>1</v>
      </c>
      <c r="E326" s="2">
        <f>E325*D326</f>
        <v>26.8</v>
      </c>
      <c r="F326" s="43"/>
      <c r="G326" s="43"/>
      <c r="H326" s="43"/>
      <c r="I326" s="43"/>
      <c r="J326" s="43"/>
      <c r="K326" s="43"/>
      <c r="L326" s="43"/>
    </row>
    <row r="327" spans="1:12" x14ac:dyDescent="0.25">
      <c r="A327" s="118"/>
      <c r="B327" s="42" t="s">
        <v>54</v>
      </c>
      <c r="C327" s="2" t="s">
        <v>16</v>
      </c>
      <c r="D327" s="2">
        <v>0.04</v>
      </c>
      <c r="E327" s="2">
        <f>E325*D327</f>
        <v>1.0720000000000001</v>
      </c>
      <c r="F327" s="43"/>
      <c r="G327" s="43"/>
      <c r="H327" s="43"/>
      <c r="I327" s="43"/>
      <c r="J327" s="43"/>
      <c r="K327" s="43"/>
      <c r="L327" s="43"/>
    </row>
    <row r="328" spans="1:12" x14ac:dyDescent="0.25">
      <c r="A328" s="118"/>
      <c r="B328" s="42" t="s">
        <v>55</v>
      </c>
      <c r="C328" s="2" t="s">
        <v>23</v>
      </c>
      <c r="D328" s="2">
        <v>0.1</v>
      </c>
      <c r="E328" s="2">
        <f>E325*D328</f>
        <v>2.68</v>
      </c>
      <c r="F328" s="43"/>
      <c r="G328" s="43"/>
      <c r="H328" s="43"/>
      <c r="I328" s="43"/>
      <c r="J328" s="43"/>
      <c r="K328" s="43"/>
      <c r="L328" s="43"/>
    </row>
    <row r="329" spans="1:12" x14ac:dyDescent="0.25">
      <c r="A329" s="118"/>
      <c r="B329" s="42" t="s">
        <v>56</v>
      </c>
      <c r="C329" s="2" t="s">
        <v>14</v>
      </c>
      <c r="D329" s="2">
        <v>1.9E-3</v>
      </c>
      <c r="E329" s="2">
        <f>E325*D329</f>
        <v>5.092E-2</v>
      </c>
      <c r="F329" s="43"/>
      <c r="G329" s="43"/>
      <c r="H329" s="43"/>
      <c r="I329" s="43"/>
      <c r="J329" s="43"/>
      <c r="K329" s="43"/>
      <c r="L329" s="43"/>
    </row>
    <row r="330" spans="1:12" x14ac:dyDescent="0.25">
      <c r="A330" s="118"/>
      <c r="B330" s="42" t="s">
        <v>57</v>
      </c>
      <c r="C330" s="2" t="s">
        <v>22</v>
      </c>
      <c r="D330" s="2">
        <v>1E-3</v>
      </c>
      <c r="E330" s="2">
        <f>E325*D330</f>
        <v>2.6800000000000001E-2</v>
      </c>
      <c r="F330" s="43"/>
      <c r="G330" s="43"/>
      <c r="H330" s="43"/>
      <c r="I330" s="43"/>
      <c r="J330" s="43"/>
      <c r="K330" s="43"/>
      <c r="L330" s="43"/>
    </row>
    <row r="331" spans="1:12" x14ac:dyDescent="0.25">
      <c r="A331" s="118"/>
      <c r="B331" s="42" t="s">
        <v>26</v>
      </c>
      <c r="C331" s="2" t="s">
        <v>23</v>
      </c>
      <c r="D331" s="2">
        <v>0.1</v>
      </c>
      <c r="E331" s="2">
        <f>E325*D331</f>
        <v>2.68</v>
      </c>
      <c r="F331" s="43"/>
      <c r="G331" s="43"/>
      <c r="H331" s="43"/>
      <c r="I331" s="43"/>
      <c r="J331" s="43"/>
      <c r="K331" s="43"/>
      <c r="L331" s="43"/>
    </row>
    <row r="332" spans="1:12" x14ac:dyDescent="0.25">
      <c r="A332" s="118"/>
      <c r="B332" s="42" t="s">
        <v>321</v>
      </c>
      <c r="C332" s="2" t="s">
        <v>23</v>
      </c>
      <c r="D332" s="2">
        <v>0.25</v>
      </c>
      <c r="E332" s="2">
        <f>E325*D332</f>
        <v>6.7</v>
      </c>
      <c r="F332" s="43"/>
      <c r="G332" s="43"/>
      <c r="H332" s="43"/>
      <c r="I332" s="43"/>
      <c r="J332" s="43"/>
      <c r="K332" s="43"/>
      <c r="L332" s="43"/>
    </row>
    <row r="333" spans="1:12" x14ac:dyDescent="0.25">
      <c r="A333" s="119"/>
      <c r="B333" s="42" t="s">
        <v>17</v>
      </c>
      <c r="C333" s="2" t="s">
        <v>16</v>
      </c>
      <c r="D333" s="2">
        <v>0.1</v>
      </c>
      <c r="E333" s="2">
        <f>E325*D333</f>
        <v>2.68</v>
      </c>
      <c r="F333" s="43"/>
      <c r="G333" s="43"/>
      <c r="H333" s="43"/>
      <c r="I333" s="43"/>
      <c r="J333" s="43"/>
      <c r="K333" s="43"/>
      <c r="L333" s="43"/>
    </row>
    <row r="334" spans="1:12" x14ac:dyDescent="0.25">
      <c r="A334" s="3"/>
      <c r="B334" s="11" t="s">
        <v>7</v>
      </c>
      <c r="C334" s="12"/>
      <c r="D334" s="13"/>
      <c r="E334" s="14"/>
      <c r="F334" s="15"/>
      <c r="G334" s="15">
        <f>SUM(G9:G333)</f>
        <v>0</v>
      </c>
      <c r="H334" s="15"/>
      <c r="I334" s="15"/>
      <c r="J334" s="15"/>
      <c r="K334" s="15"/>
      <c r="L334" s="15">
        <f>SUM(L9:L333)</f>
        <v>0</v>
      </c>
    </row>
    <row r="335" spans="1:12" x14ac:dyDescent="0.25">
      <c r="A335" s="3"/>
      <c r="B335" s="6" t="s">
        <v>32</v>
      </c>
      <c r="C335" s="16">
        <v>0.05</v>
      </c>
      <c r="D335" s="13"/>
      <c r="E335" s="14"/>
      <c r="F335" s="15"/>
      <c r="G335" s="15"/>
      <c r="H335" s="15"/>
      <c r="I335" s="15"/>
      <c r="J335" s="15"/>
      <c r="K335" s="15"/>
      <c r="L335" s="7">
        <f>G334*C335</f>
        <v>0</v>
      </c>
    </row>
    <row r="336" spans="1:12" x14ac:dyDescent="0.25">
      <c r="A336" s="3"/>
      <c r="B336" s="17" t="s">
        <v>7</v>
      </c>
      <c r="C336" s="16"/>
      <c r="D336" s="13"/>
      <c r="E336" s="14"/>
      <c r="F336" s="15"/>
      <c r="G336" s="15"/>
      <c r="H336" s="15"/>
      <c r="I336" s="15"/>
      <c r="J336" s="15"/>
      <c r="K336" s="15"/>
      <c r="L336" s="7">
        <f>L335+L334</f>
        <v>0</v>
      </c>
    </row>
    <row r="337" spans="1:12" x14ac:dyDescent="0.25">
      <c r="A337" s="3"/>
      <c r="B337" s="18" t="s">
        <v>33</v>
      </c>
      <c r="C337" s="19">
        <v>0.1</v>
      </c>
      <c r="D337" s="13"/>
      <c r="E337" s="14"/>
      <c r="F337" s="15"/>
      <c r="G337" s="15"/>
      <c r="H337" s="15"/>
      <c r="I337" s="15"/>
      <c r="J337" s="15"/>
      <c r="K337" s="15"/>
      <c r="L337" s="7">
        <f>L336*C337</f>
        <v>0</v>
      </c>
    </row>
    <row r="338" spans="1:12" x14ac:dyDescent="0.25">
      <c r="A338" s="3"/>
      <c r="B338" s="17" t="s">
        <v>7</v>
      </c>
      <c r="C338" s="19"/>
      <c r="D338" s="13"/>
      <c r="E338" s="14"/>
      <c r="F338" s="15"/>
      <c r="G338" s="15"/>
      <c r="H338" s="15"/>
      <c r="I338" s="15"/>
      <c r="J338" s="15"/>
      <c r="K338" s="15"/>
      <c r="L338" s="7">
        <f>L337+L336</f>
        <v>0</v>
      </c>
    </row>
    <row r="339" spans="1:12" x14ac:dyDescent="0.25">
      <c r="A339" s="3"/>
      <c r="B339" s="20" t="s">
        <v>34</v>
      </c>
      <c r="C339" s="16">
        <v>0.08</v>
      </c>
      <c r="D339" s="6"/>
      <c r="E339" s="21"/>
      <c r="F339" s="20"/>
      <c r="G339" s="22"/>
      <c r="H339" s="22"/>
      <c r="I339" s="22"/>
      <c r="J339" s="22"/>
      <c r="K339" s="22"/>
      <c r="L339" s="23">
        <f>L338*C339</f>
        <v>0</v>
      </c>
    </row>
    <row r="340" spans="1:12" x14ac:dyDescent="0.25">
      <c r="A340" s="3"/>
      <c r="B340" s="17" t="s">
        <v>7</v>
      </c>
      <c r="C340" s="24"/>
      <c r="D340" s="24"/>
      <c r="E340" s="24"/>
      <c r="F340" s="24"/>
      <c r="G340" s="25"/>
      <c r="H340" s="25"/>
      <c r="I340" s="25"/>
      <c r="J340" s="25"/>
      <c r="K340" s="25"/>
      <c r="L340" s="8">
        <f>SUM(L338:L339)</f>
        <v>0</v>
      </c>
    </row>
    <row r="341" spans="1:12" x14ac:dyDescent="0.25">
      <c r="A341" s="3"/>
      <c r="B341" s="26" t="s">
        <v>35</v>
      </c>
      <c r="C341" s="27">
        <v>0.05</v>
      </c>
      <c r="D341" s="28"/>
      <c r="E341" s="28"/>
      <c r="F341" s="28"/>
      <c r="G341" s="28"/>
      <c r="H341" s="28"/>
      <c r="I341" s="28"/>
      <c r="J341" s="28"/>
      <c r="K341" s="28"/>
      <c r="L341" s="8">
        <f>L340*C341</f>
        <v>0</v>
      </c>
    </row>
    <row r="342" spans="1:12" x14ac:dyDescent="0.25">
      <c r="A342" s="3"/>
      <c r="B342" s="17" t="s">
        <v>7</v>
      </c>
      <c r="C342" s="29"/>
      <c r="D342" s="28"/>
      <c r="E342" s="28"/>
      <c r="F342" s="28"/>
      <c r="G342" s="28"/>
      <c r="H342" s="28"/>
      <c r="I342" s="28"/>
      <c r="J342" s="28"/>
      <c r="K342" s="28"/>
      <c r="L342" s="8">
        <f>SUM(L340:L341)</f>
        <v>0</v>
      </c>
    </row>
    <row r="343" spans="1:12" x14ac:dyDescent="0.25">
      <c r="A343" s="3"/>
      <c r="B343" s="26" t="s">
        <v>36</v>
      </c>
      <c r="C343" s="27">
        <v>0.18</v>
      </c>
      <c r="D343" s="28"/>
      <c r="E343" s="28"/>
      <c r="F343" s="28"/>
      <c r="G343" s="28"/>
      <c r="H343" s="28"/>
      <c r="I343" s="28"/>
      <c r="J343" s="28"/>
      <c r="K343" s="28"/>
      <c r="L343" s="8">
        <f>L342*C343</f>
        <v>0</v>
      </c>
    </row>
    <row r="344" spans="1:12" x14ac:dyDescent="0.25">
      <c r="A344" s="3"/>
      <c r="B344" s="28" t="s">
        <v>37</v>
      </c>
      <c r="C344" s="28"/>
      <c r="D344" s="28"/>
      <c r="E344" s="28"/>
      <c r="F344" s="28"/>
      <c r="G344" s="28"/>
      <c r="H344" s="28"/>
      <c r="I344" s="28"/>
      <c r="J344" s="28"/>
      <c r="K344" s="28"/>
      <c r="L344" s="30">
        <f>L343+L342</f>
        <v>0</v>
      </c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3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3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3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3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3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3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3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3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3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3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3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3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3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3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3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3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3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3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5">
      <c r="A626" s="3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5">
      <c r="A627" s="3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5">
      <c r="A628" s="3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5">
      <c r="A629" s="3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5">
      <c r="A630" s="3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5">
      <c r="A631" s="3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5">
      <c r="A632" s="3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5">
      <c r="A633" s="3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5">
      <c r="A634" s="3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5">
      <c r="A635" s="3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5">
      <c r="A636" s="3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5">
      <c r="A637" s="3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5">
      <c r="A638" s="3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5">
      <c r="A639" s="3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5">
      <c r="A640" s="3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5">
      <c r="A641" s="3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5">
      <c r="A642" s="3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5">
      <c r="A643" s="3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5">
      <c r="A644" s="3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5">
      <c r="A645" s="3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5">
      <c r="A646" s="3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5">
      <c r="A647" s="3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5">
      <c r="A648" s="3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5">
      <c r="A649" s="3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5">
      <c r="A650" s="3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5">
      <c r="A651" s="3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5">
      <c r="A652" s="3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5">
      <c r="A653" s="3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5">
      <c r="A654" s="3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5">
      <c r="A655" s="3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5">
      <c r="A656" s="3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5">
      <c r="A657" s="3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5">
      <c r="A658" s="3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5">
      <c r="A659" s="3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5">
      <c r="A660" s="3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5">
      <c r="A661" s="3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5">
      <c r="A662" s="3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5">
      <c r="A663" s="3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5">
      <c r="A664" s="3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</row>
  </sheetData>
  <autoFilter ref="B6:L344" xr:uid="{00000000-0009-0000-0000-000001000000}">
    <filterColumn colId="2" showButton="0"/>
    <filterColumn colId="4" showButton="0"/>
    <filterColumn colId="6" showButton="0"/>
    <filterColumn colId="8" showButton="0"/>
  </autoFilter>
  <mergeCells count="81">
    <mergeCell ref="B2:D2"/>
    <mergeCell ref="D4:F4"/>
    <mergeCell ref="B6:B7"/>
    <mergeCell ref="C6:C7"/>
    <mergeCell ref="D6:E6"/>
    <mergeCell ref="F6:G6"/>
    <mergeCell ref="J6:K6"/>
    <mergeCell ref="L6:L7"/>
    <mergeCell ref="A9:L9"/>
    <mergeCell ref="H6:I6"/>
    <mergeCell ref="A6:A7"/>
    <mergeCell ref="A26:A27"/>
    <mergeCell ref="A10:A11"/>
    <mergeCell ref="A24:A25"/>
    <mergeCell ref="A22:A23"/>
    <mergeCell ref="A14:A15"/>
    <mergeCell ref="A16:A17"/>
    <mergeCell ref="A18:A19"/>
    <mergeCell ref="A20:A21"/>
    <mergeCell ref="A12:A13"/>
    <mergeCell ref="A31:L31"/>
    <mergeCell ref="A28:A30"/>
    <mergeCell ref="A251:A254"/>
    <mergeCell ref="A191:A194"/>
    <mergeCell ref="A199:A202"/>
    <mergeCell ref="A195:A198"/>
    <mergeCell ref="A187:A190"/>
    <mergeCell ref="A180:A182"/>
    <mergeCell ref="A162:L162"/>
    <mergeCell ref="A48:A52"/>
    <mergeCell ref="A53:A57"/>
    <mergeCell ref="A240:A243"/>
    <mergeCell ref="A203:A208"/>
    <mergeCell ref="A230:A234"/>
    <mergeCell ref="A215:A220"/>
    <mergeCell ref="A225:A229"/>
    <mergeCell ref="A325:A333"/>
    <mergeCell ref="A299:A302"/>
    <mergeCell ref="A259:A262"/>
    <mergeCell ref="A266:A268"/>
    <mergeCell ref="A316:A324"/>
    <mergeCell ref="A272:A275"/>
    <mergeCell ref="A280:A282"/>
    <mergeCell ref="A283:L283"/>
    <mergeCell ref="A284:A289"/>
    <mergeCell ref="A303:A306"/>
    <mergeCell ref="A307:A310"/>
    <mergeCell ref="A263:A265"/>
    <mergeCell ref="A276:A279"/>
    <mergeCell ref="A290:A294"/>
    <mergeCell ref="A295:A298"/>
    <mergeCell ref="A311:A315"/>
    <mergeCell ref="A32:A33"/>
    <mergeCell ref="A34:A36"/>
    <mergeCell ref="A37:A47"/>
    <mergeCell ref="A78:A86"/>
    <mergeCell ref="A58:A67"/>
    <mergeCell ref="A68:A77"/>
    <mergeCell ref="A135:A137"/>
    <mergeCell ref="A138:A143"/>
    <mergeCell ref="A144:A148"/>
    <mergeCell ref="A149:A151"/>
    <mergeCell ref="A152:A155"/>
    <mergeCell ref="A87:A95"/>
    <mergeCell ref="A96:A104"/>
    <mergeCell ref="A105:A114"/>
    <mergeCell ref="A120:A128"/>
    <mergeCell ref="A129:A134"/>
    <mergeCell ref="A115:A119"/>
    <mergeCell ref="A183:A186"/>
    <mergeCell ref="A163:A165"/>
    <mergeCell ref="A166:A169"/>
    <mergeCell ref="A170:A174"/>
    <mergeCell ref="A156:A161"/>
    <mergeCell ref="A175:A179"/>
    <mergeCell ref="A269:A271"/>
    <mergeCell ref="A255:A258"/>
    <mergeCell ref="A209:A214"/>
    <mergeCell ref="A221:A224"/>
    <mergeCell ref="A235:A239"/>
    <mergeCell ref="A244:A250"/>
  </mergeCells>
  <conditionalFormatting sqref="C274:D274">
    <cfRule type="cellIs" dxfId="4" priority="7" stopIfTrue="1" operator="equal">
      <formula>0</formula>
    </cfRule>
  </conditionalFormatting>
  <conditionalFormatting sqref="D275">
    <cfRule type="cellIs" dxfId="3" priority="6" stopIfTrue="1" operator="equal">
      <formula>0</formula>
    </cfRule>
  </conditionalFormatting>
  <conditionalFormatting sqref="D262">
    <cfRule type="cellIs" dxfId="2" priority="3" stopIfTrue="1" operator="equal">
      <formula>0</formula>
    </cfRule>
  </conditionalFormatting>
  <conditionalFormatting sqref="C278:D278">
    <cfRule type="cellIs" dxfId="1" priority="2" stopIfTrue="1" operator="equal">
      <formula>0</formula>
    </cfRule>
  </conditionalFormatting>
  <conditionalFormatting sqref="D27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606"/>
  <sheetViews>
    <sheetView topLeftCell="A121" workbookViewId="0">
      <selection activeCell="F140" sqref="F140:L183"/>
    </sheetView>
  </sheetViews>
  <sheetFormatPr defaultRowHeight="15" x14ac:dyDescent="0.25"/>
  <cols>
    <col min="1" max="1" width="4" style="9" customWidth="1"/>
    <col min="2" max="2" width="52.140625" style="10" customWidth="1"/>
    <col min="3" max="3" width="11.140625" style="33" customWidth="1"/>
    <col min="4" max="4" width="10.42578125" style="33" customWidth="1"/>
    <col min="5" max="11" width="9.140625" style="33"/>
    <col min="12" max="12" width="18.42578125" style="33" customWidth="1"/>
    <col min="13" max="16384" width="9.140625" style="9"/>
  </cols>
  <sheetData>
    <row r="2" spans="1:12" ht="65.25" customHeight="1" x14ac:dyDescent="0.25">
      <c r="B2" s="157" t="s">
        <v>332</v>
      </c>
      <c r="C2" s="157"/>
      <c r="D2" s="157"/>
      <c r="E2" s="157"/>
      <c r="F2" s="157"/>
    </row>
    <row r="4" spans="1:12" x14ac:dyDescent="0.25">
      <c r="D4" s="151" t="s">
        <v>12</v>
      </c>
      <c r="E4" s="151"/>
      <c r="F4" s="151"/>
    </row>
    <row r="6" spans="1:12" ht="50.25" customHeight="1" x14ac:dyDescent="0.25">
      <c r="A6" s="150" t="s">
        <v>9</v>
      </c>
      <c r="B6" s="143" t="s">
        <v>0</v>
      </c>
      <c r="C6" s="143" t="s">
        <v>1</v>
      </c>
      <c r="D6" s="148" t="s">
        <v>2</v>
      </c>
      <c r="E6" s="149"/>
      <c r="F6" s="148" t="s">
        <v>5</v>
      </c>
      <c r="G6" s="149"/>
      <c r="H6" s="148" t="s">
        <v>8</v>
      </c>
      <c r="I6" s="149"/>
      <c r="J6" s="141" t="s">
        <v>10</v>
      </c>
      <c r="K6" s="142"/>
      <c r="L6" s="143" t="s">
        <v>7</v>
      </c>
    </row>
    <row r="7" spans="1:12" ht="80.25" customHeight="1" x14ac:dyDescent="0.25">
      <c r="A7" s="150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x14ac:dyDescent="0.25">
      <c r="A9" s="153" t="s">
        <v>118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 x14ac:dyDescent="0.25">
      <c r="A10" s="154">
        <v>1</v>
      </c>
      <c r="B10" s="37" t="s">
        <v>119</v>
      </c>
      <c r="C10" s="40" t="s">
        <v>13</v>
      </c>
      <c r="D10" s="2"/>
      <c r="E10" s="2">
        <v>250</v>
      </c>
      <c r="F10" s="2"/>
      <c r="G10" s="2"/>
      <c r="H10" s="2"/>
      <c r="I10" s="2"/>
      <c r="J10" s="2"/>
      <c r="K10" s="2"/>
      <c r="L10" s="2"/>
    </row>
    <row r="11" spans="1:12" x14ac:dyDescent="0.25">
      <c r="A11" s="155"/>
      <c r="B11" s="42" t="s">
        <v>15</v>
      </c>
      <c r="C11" s="2" t="s">
        <v>16</v>
      </c>
      <c r="D11" s="2">
        <v>1</v>
      </c>
      <c r="E11" s="2">
        <f>E10*D11</f>
        <v>250</v>
      </c>
      <c r="F11" s="2"/>
      <c r="G11" s="2"/>
      <c r="H11" s="2"/>
      <c r="I11" s="34"/>
      <c r="J11" s="2"/>
      <c r="K11" s="2"/>
      <c r="L11" s="34"/>
    </row>
    <row r="12" spans="1:12" x14ac:dyDescent="0.25">
      <c r="A12" s="156"/>
      <c r="B12" s="42" t="s">
        <v>129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45" t="s">
        <v>11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1:12" x14ac:dyDescent="0.25">
      <c r="A14" s="154">
        <v>1</v>
      </c>
      <c r="B14" s="38" t="s">
        <v>215</v>
      </c>
      <c r="C14" s="39" t="s">
        <v>20</v>
      </c>
      <c r="D14" s="40"/>
      <c r="E14" s="40">
        <v>84.7</v>
      </c>
      <c r="F14" s="41"/>
      <c r="G14" s="41"/>
      <c r="H14" s="41"/>
      <c r="I14" s="41"/>
      <c r="J14" s="41"/>
      <c r="K14" s="41"/>
      <c r="L14" s="41"/>
    </row>
    <row r="15" spans="1:12" x14ac:dyDescent="0.25">
      <c r="A15" s="156"/>
      <c r="B15" s="42" t="s">
        <v>15</v>
      </c>
      <c r="C15" s="35" t="s">
        <v>16</v>
      </c>
      <c r="D15" s="2">
        <v>1</v>
      </c>
      <c r="E15" s="2">
        <f>E14*D15</f>
        <v>84.7</v>
      </c>
      <c r="F15" s="43"/>
      <c r="G15" s="43"/>
      <c r="H15" s="43"/>
      <c r="I15" s="43"/>
      <c r="J15" s="43"/>
      <c r="K15" s="43"/>
      <c r="L15" s="43"/>
    </row>
    <row r="16" spans="1:12" x14ac:dyDescent="0.25">
      <c r="A16" s="154">
        <v>2</v>
      </c>
      <c r="B16" s="38" t="s">
        <v>216</v>
      </c>
      <c r="C16" s="39" t="s">
        <v>20</v>
      </c>
      <c r="D16" s="40"/>
      <c r="E16" s="40">
        <v>76.8</v>
      </c>
      <c r="F16" s="41"/>
      <c r="G16" s="41"/>
      <c r="H16" s="41"/>
      <c r="I16" s="41"/>
      <c r="J16" s="41"/>
      <c r="K16" s="41"/>
      <c r="L16" s="41"/>
    </row>
    <row r="17" spans="1:12" x14ac:dyDescent="0.25">
      <c r="A17" s="156"/>
      <c r="B17" s="42" t="s">
        <v>15</v>
      </c>
      <c r="C17" s="35" t="s">
        <v>16</v>
      </c>
      <c r="D17" s="2">
        <v>1</v>
      </c>
      <c r="E17" s="2">
        <f>E16*D17</f>
        <v>76.8</v>
      </c>
      <c r="F17" s="43"/>
      <c r="G17" s="43"/>
      <c r="H17" s="43"/>
      <c r="I17" s="43"/>
      <c r="J17" s="43"/>
      <c r="K17" s="43"/>
      <c r="L17" s="43"/>
    </row>
    <row r="18" spans="1:12" x14ac:dyDescent="0.25">
      <c r="A18" s="154">
        <v>3</v>
      </c>
      <c r="B18" s="38" t="s">
        <v>221</v>
      </c>
      <c r="C18" s="39" t="s">
        <v>20</v>
      </c>
      <c r="D18" s="40"/>
      <c r="E18" s="40">
        <v>5.4</v>
      </c>
      <c r="F18" s="41"/>
      <c r="G18" s="41"/>
      <c r="H18" s="41"/>
      <c r="I18" s="41"/>
      <c r="J18" s="41"/>
      <c r="K18" s="41"/>
      <c r="L18" s="41"/>
    </row>
    <row r="19" spans="1:12" x14ac:dyDescent="0.25">
      <c r="A19" s="156"/>
      <c r="B19" s="42" t="s">
        <v>15</v>
      </c>
      <c r="C19" s="35" t="s">
        <v>16</v>
      </c>
      <c r="D19" s="2">
        <v>1</v>
      </c>
      <c r="E19" s="2">
        <f>E18*D19</f>
        <v>5.4</v>
      </c>
      <c r="F19" s="43"/>
      <c r="G19" s="43"/>
      <c r="H19" s="43"/>
      <c r="I19" s="43"/>
      <c r="J19" s="43"/>
      <c r="K19" s="43"/>
      <c r="L19" s="43"/>
    </row>
    <row r="20" spans="1:12" x14ac:dyDescent="0.25">
      <c r="A20" s="154">
        <v>4</v>
      </c>
      <c r="B20" s="38" t="s">
        <v>222</v>
      </c>
      <c r="C20" s="39" t="s">
        <v>21</v>
      </c>
      <c r="D20" s="40"/>
      <c r="E20" s="40">
        <v>1</v>
      </c>
      <c r="F20" s="41"/>
      <c r="G20" s="41"/>
      <c r="H20" s="41"/>
      <c r="I20" s="41"/>
      <c r="J20" s="41"/>
      <c r="K20" s="41"/>
      <c r="L20" s="41"/>
    </row>
    <row r="21" spans="1:12" x14ac:dyDescent="0.25">
      <c r="A21" s="156"/>
      <c r="B21" s="42" t="s">
        <v>15</v>
      </c>
      <c r="C21" s="35" t="s">
        <v>16</v>
      </c>
      <c r="D21" s="2">
        <v>1</v>
      </c>
      <c r="E21" s="2">
        <f>E20*D21</f>
        <v>1</v>
      </c>
      <c r="F21" s="43"/>
      <c r="G21" s="43"/>
      <c r="H21" s="43"/>
      <c r="I21" s="43"/>
      <c r="J21" s="43"/>
      <c r="K21" s="43"/>
      <c r="L21" s="43"/>
    </row>
    <row r="22" spans="1:12" x14ac:dyDescent="0.25">
      <c r="A22" s="154">
        <v>5</v>
      </c>
      <c r="B22" s="38" t="s">
        <v>220</v>
      </c>
      <c r="C22" s="39" t="s">
        <v>20</v>
      </c>
      <c r="D22" s="40"/>
      <c r="E22" s="40">
        <v>1.5</v>
      </c>
      <c r="F22" s="41"/>
      <c r="G22" s="41"/>
      <c r="H22" s="41"/>
      <c r="I22" s="41"/>
      <c r="J22" s="41"/>
      <c r="K22" s="41"/>
      <c r="L22" s="41"/>
    </row>
    <row r="23" spans="1:12" x14ac:dyDescent="0.25">
      <c r="A23" s="156"/>
      <c r="B23" s="42" t="s">
        <v>15</v>
      </c>
      <c r="C23" s="35" t="s">
        <v>16</v>
      </c>
      <c r="D23" s="2">
        <v>1</v>
      </c>
      <c r="E23" s="2">
        <f>E22*D23</f>
        <v>1.5</v>
      </c>
      <c r="F23" s="43"/>
      <c r="G23" s="43"/>
      <c r="H23" s="43"/>
      <c r="I23" s="43"/>
      <c r="J23" s="43"/>
      <c r="K23" s="43"/>
      <c r="L23" s="43"/>
    </row>
    <row r="24" spans="1:12" x14ac:dyDescent="0.25">
      <c r="A24" s="155">
        <v>6</v>
      </c>
      <c r="B24" s="38" t="s">
        <v>322</v>
      </c>
      <c r="C24" s="39" t="s">
        <v>127</v>
      </c>
      <c r="D24" s="40"/>
      <c r="E24" s="40">
        <v>9.3000000000000007</v>
      </c>
      <c r="F24" s="41"/>
      <c r="G24" s="41"/>
      <c r="H24" s="41"/>
      <c r="I24" s="41"/>
      <c r="J24" s="41"/>
      <c r="K24" s="41"/>
      <c r="L24" s="41"/>
    </row>
    <row r="25" spans="1:12" x14ac:dyDescent="0.25">
      <c r="A25" s="156"/>
      <c r="B25" s="42" t="s">
        <v>219</v>
      </c>
      <c r="C25" s="2" t="s">
        <v>142</v>
      </c>
      <c r="D25" s="2">
        <v>1</v>
      </c>
      <c r="E25" s="2">
        <v>1</v>
      </c>
      <c r="F25" s="43"/>
      <c r="G25" s="43"/>
      <c r="H25" s="43"/>
      <c r="I25" s="43"/>
      <c r="J25" s="43"/>
      <c r="K25" s="43"/>
      <c r="L25" s="43"/>
    </row>
    <row r="26" spans="1:12" ht="25.5" x14ac:dyDescent="0.25">
      <c r="A26" s="122">
        <v>7</v>
      </c>
      <c r="B26" s="38" t="s">
        <v>39</v>
      </c>
      <c r="C26" s="39" t="s">
        <v>14</v>
      </c>
      <c r="D26" s="40"/>
      <c r="E26" s="40">
        <f>13.5*1.5</f>
        <v>20.25</v>
      </c>
      <c r="F26" s="41"/>
      <c r="G26" s="41"/>
      <c r="H26" s="41"/>
      <c r="I26" s="41"/>
      <c r="J26" s="41"/>
      <c r="K26" s="41"/>
      <c r="L26" s="41"/>
    </row>
    <row r="27" spans="1:12" x14ac:dyDescent="0.25">
      <c r="A27" s="123"/>
      <c r="B27" s="42" t="s">
        <v>15</v>
      </c>
      <c r="C27" s="92" t="s">
        <v>16</v>
      </c>
      <c r="D27" s="2">
        <v>1</v>
      </c>
      <c r="E27" s="2">
        <f>E26*D27</f>
        <v>20.25</v>
      </c>
      <c r="F27" s="43"/>
      <c r="G27" s="43"/>
      <c r="H27" s="43"/>
      <c r="I27" s="43"/>
      <c r="J27" s="43"/>
      <c r="K27" s="43"/>
      <c r="L27" s="43"/>
    </row>
    <row r="28" spans="1:12" x14ac:dyDescent="0.25">
      <c r="A28" s="123"/>
      <c r="B28" s="42" t="s">
        <v>40</v>
      </c>
      <c r="C28" s="92" t="s">
        <v>22</v>
      </c>
      <c r="D28" s="2">
        <v>1.75</v>
      </c>
      <c r="E28" s="2">
        <f>E26*D28</f>
        <v>35.4375</v>
      </c>
      <c r="F28" s="43"/>
      <c r="G28" s="43"/>
      <c r="H28" s="43"/>
      <c r="I28" s="43"/>
      <c r="J28" s="43"/>
      <c r="K28" s="43"/>
      <c r="L28" s="43"/>
    </row>
    <row r="29" spans="1:12" x14ac:dyDescent="0.25">
      <c r="A29" s="135" t="s">
        <v>276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x14ac:dyDescent="0.25">
      <c r="A30" s="122">
        <v>1</v>
      </c>
      <c r="B30" s="38" t="s">
        <v>308</v>
      </c>
      <c r="C30" s="40" t="s">
        <v>127</v>
      </c>
      <c r="D30" s="40"/>
      <c r="E30" s="40">
        <v>16.574999999999999</v>
      </c>
      <c r="F30" s="40"/>
      <c r="G30" s="41"/>
      <c r="H30" s="41"/>
      <c r="I30" s="41"/>
      <c r="J30" s="41"/>
      <c r="K30" s="41"/>
      <c r="L30" s="41"/>
    </row>
    <row r="31" spans="1:12" x14ac:dyDescent="0.25">
      <c r="A31" s="123"/>
      <c r="B31" s="42" t="s">
        <v>15</v>
      </c>
      <c r="C31" s="2" t="s">
        <v>16</v>
      </c>
      <c r="D31" s="2">
        <v>1</v>
      </c>
      <c r="E31" s="2">
        <f>D31*E30</f>
        <v>16.574999999999999</v>
      </c>
      <c r="F31" s="2"/>
      <c r="G31" s="43"/>
      <c r="H31" s="43"/>
      <c r="I31" s="43"/>
      <c r="J31" s="43"/>
      <c r="K31" s="43"/>
      <c r="L31" s="43"/>
    </row>
    <row r="32" spans="1:12" x14ac:dyDescent="0.25">
      <c r="A32" s="124"/>
      <c r="B32" s="42" t="s">
        <v>289</v>
      </c>
      <c r="C32" s="2" t="s">
        <v>14</v>
      </c>
      <c r="D32" s="2">
        <v>1.05</v>
      </c>
      <c r="E32" s="2">
        <f>D32*E30</f>
        <v>17.403749999999999</v>
      </c>
      <c r="F32" s="2"/>
      <c r="G32" s="43"/>
      <c r="H32" s="43"/>
      <c r="I32" s="43"/>
      <c r="J32" s="43"/>
      <c r="K32" s="43"/>
      <c r="L32" s="43"/>
    </row>
    <row r="33" spans="1:12" x14ac:dyDescent="0.25">
      <c r="A33" s="122">
        <v>2</v>
      </c>
      <c r="B33" s="38" t="s">
        <v>307</v>
      </c>
      <c r="C33" s="40" t="s">
        <v>127</v>
      </c>
      <c r="D33" s="40"/>
      <c r="E33" s="40">
        <v>31.5</v>
      </c>
      <c r="F33" s="40"/>
      <c r="G33" s="41"/>
      <c r="H33" s="41"/>
      <c r="I33" s="41"/>
      <c r="J33" s="41"/>
      <c r="K33" s="41"/>
      <c r="L33" s="41"/>
    </row>
    <row r="34" spans="1:12" x14ac:dyDescent="0.25">
      <c r="A34" s="123"/>
      <c r="B34" s="42" t="s">
        <v>15</v>
      </c>
      <c r="C34" s="2" t="s">
        <v>16</v>
      </c>
      <c r="D34" s="2">
        <v>1</v>
      </c>
      <c r="E34" s="2">
        <f>D34*E33</f>
        <v>31.5</v>
      </c>
      <c r="F34" s="2"/>
      <c r="G34" s="43"/>
      <c r="H34" s="43"/>
      <c r="I34" s="43"/>
      <c r="J34" s="43"/>
      <c r="K34" s="43"/>
      <c r="L34" s="43"/>
    </row>
    <row r="35" spans="1:12" x14ac:dyDescent="0.25">
      <c r="A35" s="124"/>
      <c r="B35" s="42" t="s">
        <v>289</v>
      </c>
      <c r="C35" s="2" t="s">
        <v>14</v>
      </c>
      <c r="D35" s="2">
        <v>1.05</v>
      </c>
      <c r="E35" s="2">
        <f>D35*E33</f>
        <v>33.075000000000003</v>
      </c>
      <c r="F35" s="2"/>
      <c r="G35" s="43"/>
      <c r="H35" s="43"/>
      <c r="I35" s="43"/>
      <c r="J35" s="43"/>
      <c r="K35" s="43"/>
      <c r="L35" s="43"/>
    </row>
    <row r="36" spans="1:12" ht="25.5" x14ac:dyDescent="0.25">
      <c r="A36" s="126">
        <v>3</v>
      </c>
      <c r="B36" s="38" t="s">
        <v>284</v>
      </c>
      <c r="C36" s="40" t="s">
        <v>13</v>
      </c>
      <c r="D36" s="40"/>
      <c r="E36" s="40">
        <v>6.6</v>
      </c>
      <c r="F36" s="41"/>
      <c r="G36" s="41"/>
      <c r="H36" s="41"/>
      <c r="I36" s="41"/>
      <c r="J36" s="41"/>
      <c r="K36" s="41"/>
      <c r="L36" s="41"/>
    </row>
    <row r="37" spans="1:12" x14ac:dyDescent="0.25">
      <c r="A37" s="126"/>
      <c r="B37" s="42" t="s">
        <v>15</v>
      </c>
      <c r="C37" s="2" t="s">
        <v>16</v>
      </c>
      <c r="D37" s="2">
        <v>1</v>
      </c>
      <c r="E37" s="2">
        <f>E36*D37</f>
        <v>6.6</v>
      </c>
      <c r="F37" s="43"/>
      <c r="G37" s="43"/>
      <c r="H37" s="43"/>
      <c r="I37" s="43"/>
      <c r="J37" s="43"/>
      <c r="K37" s="43"/>
      <c r="L37" s="43"/>
    </row>
    <row r="38" spans="1:12" x14ac:dyDescent="0.25">
      <c r="A38" s="127"/>
      <c r="B38" s="42" t="s">
        <v>227</v>
      </c>
      <c r="C38" s="2" t="s">
        <v>14</v>
      </c>
      <c r="D38" s="2">
        <v>0.05</v>
      </c>
      <c r="E38" s="2">
        <f>E36*D38</f>
        <v>0.33</v>
      </c>
      <c r="F38" s="43"/>
      <c r="G38" s="43"/>
      <c r="H38" s="43"/>
      <c r="I38" s="43"/>
      <c r="J38" s="43"/>
      <c r="K38" s="43"/>
      <c r="L38" s="43"/>
    </row>
    <row r="39" spans="1:12" ht="25.5" x14ac:dyDescent="0.25">
      <c r="A39" s="125">
        <v>4</v>
      </c>
      <c r="B39" s="38" t="s">
        <v>285</v>
      </c>
      <c r="C39" s="40" t="s">
        <v>13</v>
      </c>
      <c r="D39" s="40"/>
      <c r="E39" s="40">
        <v>6.6</v>
      </c>
      <c r="F39" s="41"/>
      <c r="G39" s="41"/>
      <c r="H39" s="41"/>
      <c r="I39" s="41"/>
      <c r="J39" s="41"/>
      <c r="K39" s="41"/>
      <c r="L39" s="41"/>
    </row>
    <row r="40" spans="1:12" x14ac:dyDescent="0.25">
      <c r="A40" s="126"/>
      <c r="B40" s="42" t="s">
        <v>15</v>
      </c>
      <c r="C40" s="2" t="s">
        <v>16</v>
      </c>
      <c r="D40" s="2">
        <v>1</v>
      </c>
      <c r="E40" s="2">
        <f>E39*D40</f>
        <v>6.6</v>
      </c>
      <c r="F40" s="43"/>
      <c r="G40" s="43"/>
      <c r="H40" s="43"/>
      <c r="I40" s="43"/>
      <c r="J40" s="43"/>
      <c r="K40" s="43"/>
      <c r="L40" s="43"/>
    </row>
    <row r="41" spans="1:12" x14ac:dyDescent="0.25">
      <c r="A41" s="126"/>
      <c r="B41" s="42" t="s">
        <v>192</v>
      </c>
      <c r="C41" s="2" t="s">
        <v>22</v>
      </c>
      <c r="D41" s="2"/>
      <c r="E41" s="43">
        <f>0.03*1.05</f>
        <v>3.15E-2</v>
      </c>
      <c r="F41" s="43"/>
      <c r="G41" s="43"/>
      <c r="H41" s="43"/>
      <c r="I41" s="43"/>
      <c r="J41" s="43"/>
      <c r="K41" s="43"/>
      <c r="L41" s="43"/>
    </row>
    <row r="42" spans="1:12" x14ac:dyDescent="0.25">
      <c r="A42" s="126"/>
      <c r="B42" s="42" t="s">
        <v>24</v>
      </c>
      <c r="C42" s="2" t="s">
        <v>14</v>
      </c>
      <c r="D42" s="2">
        <v>0.04</v>
      </c>
      <c r="E42" s="2">
        <f>D42*E39</f>
        <v>0.26400000000000001</v>
      </c>
      <c r="F42" s="43"/>
      <c r="G42" s="43"/>
      <c r="H42" s="43"/>
      <c r="I42" s="43"/>
      <c r="J42" s="43"/>
      <c r="K42" s="43"/>
      <c r="L42" s="43"/>
    </row>
    <row r="43" spans="1:12" x14ac:dyDescent="0.25">
      <c r="A43" s="127"/>
      <c r="B43" s="42" t="s">
        <v>17</v>
      </c>
      <c r="C43" s="2" t="s">
        <v>16</v>
      </c>
      <c r="D43" s="2">
        <v>0.1</v>
      </c>
      <c r="E43" s="2">
        <f>E39*D43</f>
        <v>0.66</v>
      </c>
      <c r="F43" s="43"/>
      <c r="G43" s="43"/>
      <c r="H43" s="43"/>
      <c r="I43" s="43"/>
      <c r="J43" s="43"/>
      <c r="K43" s="43"/>
      <c r="L43" s="43"/>
    </row>
    <row r="44" spans="1:12" ht="25.5" x14ac:dyDescent="0.25">
      <c r="A44" s="125">
        <v>5</v>
      </c>
      <c r="B44" s="38" t="s">
        <v>286</v>
      </c>
      <c r="C44" s="40" t="s">
        <v>13</v>
      </c>
      <c r="D44" s="40"/>
      <c r="E44" s="40">
        <v>26.5</v>
      </c>
      <c r="F44" s="41"/>
      <c r="G44" s="41"/>
      <c r="H44" s="41"/>
      <c r="I44" s="41"/>
      <c r="J44" s="41"/>
      <c r="K44" s="41"/>
      <c r="L44" s="41"/>
    </row>
    <row r="45" spans="1:12" x14ac:dyDescent="0.25">
      <c r="A45" s="126"/>
      <c r="B45" s="42" t="s">
        <v>15</v>
      </c>
      <c r="C45" s="2" t="s">
        <v>16</v>
      </c>
      <c r="D45" s="2">
        <v>1</v>
      </c>
      <c r="E45" s="2">
        <f>E44*D45</f>
        <v>26.5</v>
      </c>
      <c r="F45" s="43"/>
      <c r="G45" s="43"/>
      <c r="H45" s="43"/>
      <c r="I45" s="43"/>
      <c r="J45" s="43"/>
      <c r="K45" s="43"/>
      <c r="L45" s="43"/>
    </row>
    <row r="46" spans="1:12" x14ac:dyDescent="0.25">
      <c r="A46" s="126"/>
      <c r="B46" s="42" t="s">
        <v>101</v>
      </c>
      <c r="C46" s="2" t="s">
        <v>13</v>
      </c>
      <c r="D46" s="2">
        <v>1.05</v>
      </c>
      <c r="E46" s="2">
        <f>E44*D46</f>
        <v>27.825000000000003</v>
      </c>
      <c r="F46" s="43"/>
      <c r="G46" s="43"/>
      <c r="H46" s="43"/>
      <c r="I46" s="43"/>
      <c r="J46" s="43"/>
      <c r="K46" s="43"/>
      <c r="L46" s="43"/>
    </row>
    <row r="47" spans="1:12" x14ac:dyDescent="0.25">
      <c r="A47" s="126"/>
      <c r="B47" s="42" t="s">
        <v>30</v>
      </c>
      <c r="C47" s="2" t="s">
        <v>18</v>
      </c>
      <c r="D47" s="2">
        <v>8</v>
      </c>
      <c r="E47" s="2">
        <f>E44*D47</f>
        <v>212</v>
      </c>
      <c r="F47" s="43"/>
      <c r="G47" s="43"/>
      <c r="H47" s="43"/>
      <c r="I47" s="43"/>
      <c r="J47" s="43"/>
      <c r="K47" s="43"/>
      <c r="L47" s="43"/>
    </row>
    <row r="48" spans="1:12" x14ac:dyDescent="0.25">
      <c r="A48" s="127"/>
      <c r="B48" s="42" t="s">
        <v>17</v>
      </c>
      <c r="C48" s="2" t="s">
        <v>16</v>
      </c>
      <c r="D48" s="2">
        <v>0.3</v>
      </c>
      <c r="E48" s="2">
        <f>E44*D48</f>
        <v>7.9499999999999993</v>
      </c>
      <c r="F48" s="43"/>
      <c r="G48" s="43"/>
      <c r="H48" s="43"/>
      <c r="I48" s="43"/>
      <c r="J48" s="43"/>
      <c r="K48" s="43"/>
      <c r="L48" s="43"/>
    </row>
    <row r="49" spans="1:12" x14ac:dyDescent="0.25">
      <c r="A49" s="122">
        <v>6</v>
      </c>
      <c r="B49" s="66" t="s">
        <v>287</v>
      </c>
      <c r="C49" s="40" t="s">
        <v>19</v>
      </c>
      <c r="D49" s="2"/>
      <c r="E49" s="40">
        <v>29.5</v>
      </c>
      <c r="F49" s="41"/>
      <c r="G49" s="41"/>
      <c r="H49" s="41"/>
      <c r="I49" s="41"/>
      <c r="J49" s="41"/>
      <c r="K49" s="41"/>
      <c r="L49" s="41"/>
    </row>
    <row r="50" spans="1:12" x14ac:dyDescent="0.25">
      <c r="A50" s="123"/>
      <c r="B50" s="42" t="s">
        <v>15</v>
      </c>
      <c r="C50" s="2" t="s">
        <v>16</v>
      </c>
      <c r="D50" s="2">
        <v>1</v>
      </c>
      <c r="E50" s="2">
        <f>E49*D50</f>
        <v>29.5</v>
      </c>
      <c r="F50" s="43"/>
      <c r="G50" s="43"/>
      <c r="H50" s="43"/>
      <c r="I50" s="43"/>
      <c r="J50" s="43"/>
      <c r="K50" s="43"/>
      <c r="L50" s="62"/>
    </row>
    <row r="51" spans="1:12" x14ac:dyDescent="0.25">
      <c r="A51" s="123"/>
      <c r="B51" s="42" t="s">
        <v>288</v>
      </c>
      <c r="C51" s="2" t="s">
        <v>13</v>
      </c>
      <c r="D51" s="2">
        <v>0.1</v>
      </c>
      <c r="E51" s="2">
        <f>E49*D51</f>
        <v>2.95</v>
      </c>
      <c r="F51" s="43"/>
      <c r="G51" s="43"/>
      <c r="H51" s="43"/>
      <c r="I51" s="43"/>
      <c r="J51" s="43"/>
      <c r="K51" s="43"/>
      <c r="L51" s="62"/>
    </row>
    <row r="52" spans="1:12" x14ac:dyDescent="0.25">
      <c r="A52" s="123"/>
      <c r="B52" s="42" t="s">
        <v>30</v>
      </c>
      <c r="C52" s="2" t="s">
        <v>18</v>
      </c>
      <c r="D52" s="2">
        <v>8</v>
      </c>
      <c r="E52" s="2">
        <f>E49*D52</f>
        <v>236</v>
      </c>
      <c r="F52" s="43"/>
      <c r="G52" s="43"/>
      <c r="H52" s="43"/>
      <c r="I52" s="43"/>
      <c r="J52" s="43"/>
      <c r="K52" s="43"/>
      <c r="L52" s="62"/>
    </row>
    <row r="53" spans="1:12" x14ac:dyDescent="0.25">
      <c r="A53" s="124"/>
      <c r="B53" s="61" t="s">
        <v>17</v>
      </c>
      <c r="C53" s="34" t="s">
        <v>16</v>
      </c>
      <c r="D53" s="34">
        <v>0.5</v>
      </c>
      <c r="E53" s="34">
        <f>E49*D53</f>
        <v>14.75</v>
      </c>
      <c r="F53" s="62"/>
      <c r="G53" s="62"/>
      <c r="H53" s="62"/>
      <c r="I53" s="62"/>
      <c r="J53" s="62"/>
      <c r="K53" s="62"/>
      <c r="L53" s="62"/>
    </row>
    <row r="54" spans="1:12" ht="25.5" x14ac:dyDescent="0.25">
      <c r="A54" s="125">
        <v>8</v>
      </c>
      <c r="B54" s="38" t="s">
        <v>290</v>
      </c>
      <c r="C54" s="40" t="s">
        <v>13</v>
      </c>
      <c r="D54" s="40"/>
      <c r="E54" s="40">
        <v>9.15</v>
      </c>
      <c r="F54" s="41"/>
      <c r="G54" s="41"/>
      <c r="H54" s="41"/>
      <c r="I54" s="41"/>
      <c r="J54" s="41"/>
      <c r="K54" s="41"/>
      <c r="L54" s="41"/>
    </row>
    <row r="55" spans="1:12" x14ac:dyDescent="0.25">
      <c r="A55" s="126"/>
      <c r="B55" s="42" t="s">
        <v>15</v>
      </c>
      <c r="C55" s="2" t="s">
        <v>16</v>
      </c>
      <c r="D55" s="2">
        <v>1</v>
      </c>
      <c r="E55" s="2">
        <f>E54*D55</f>
        <v>9.15</v>
      </c>
      <c r="F55" s="43"/>
      <c r="G55" s="43"/>
      <c r="H55" s="43"/>
      <c r="I55" s="43"/>
      <c r="J55" s="43"/>
      <c r="K55" s="43"/>
      <c r="L55" s="43"/>
    </row>
    <row r="56" spans="1:12" x14ac:dyDescent="0.25">
      <c r="A56" s="126"/>
      <c r="B56" s="42" t="s">
        <v>101</v>
      </c>
      <c r="C56" s="2" t="s">
        <v>13</v>
      </c>
      <c r="D56" s="2">
        <v>1.05</v>
      </c>
      <c r="E56" s="2">
        <f>E54*D56</f>
        <v>9.6074999999999999</v>
      </c>
      <c r="F56" s="43"/>
      <c r="G56" s="43"/>
      <c r="H56" s="43"/>
      <c r="I56" s="43"/>
      <c r="J56" s="43"/>
      <c r="K56" s="43"/>
      <c r="L56" s="43"/>
    </row>
    <row r="57" spans="1:12" x14ac:dyDescent="0.25">
      <c r="A57" s="126"/>
      <c r="B57" s="42" t="s">
        <v>30</v>
      </c>
      <c r="C57" s="2" t="s">
        <v>18</v>
      </c>
      <c r="D57" s="2">
        <v>8</v>
      </c>
      <c r="E57" s="2">
        <f>E54*D57</f>
        <v>73.2</v>
      </c>
      <c r="F57" s="43"/>
      <c r="G57" s="43"/>
      <c r="H57" s="43"/>
      <c r="I57" s="43"/>
      <c r="J57" s="43"/>
      <c r="K57" s="43"/>
      <c r="L57" s="43"/>
    </row>
    <row r="58" spans="1:12" x14ac:dyDescent="0.25">
      <c r="A58" s="127"/>
      <c r="B58" s="42" t="s">
        <v>17</v>
      </c>
      <c r="C58" s="2" t="s">
        <v>16</v>
      </c>
      <c r="D58" s="2">
        <v>0.3</v>
      </c>
      <c r="E58" s="2">
        <f>E54*D58</f>
        <v>2.7450000000000001</v>
      </c>
      <c r="F58" s="43"/>
      <c r="G58" s="43"/>
      <c r="H58" s="43"/>
      <c r="I58" s="43"/>
      <c r="J58" s="43"/>
      <c r="K58" s="43"/>
      <c r="L58" s="43"/>
    </row>
    <row r="59" spans="1:12" ht="38.25" x14ac:dyDescent="0.25">
      <c r="A59" s="122">
        <v>9</v>
      </c>
      <c r="B59" s="38" t="s">
        <v>323</v>
      </c>
      <c r="C59" s="40" t="s">
        <v>19</v>
      </c>
      <c r="D59" s="40"/>
      <c r="E59" s="40">
        <v>21</v>
      </c>
      <c r="F59" s="40"/>
      <c r="G59" s="40"/>
      <c r="H59" s="40"/>
      <c r="I59" s="40"/>
      <c r="J59" s="40"/>
      <c r="K59" s="40"/>
      <c r="L59" s="40"/>
    </row>
    <row r="60" spans="1:12" x14ac:dyDescent="0.25">
      <c r="A60" s="123"/>
      <c r="B60" s="42" t="s">
        <v>15</v>
      </c>
      <c r="C60" s="2" t="s">
        <v>16</v>
      </c>
      <c r="D60" s="2">
        <v>1</v>
      </c>
      <c r="E60" s="2">
        <f>D60*E59</f>
        <v>21</v>
      </c>
      <c r="F60" s="2"/>
      <c r="G60" s="43"/>
      <c r="H60" s="43"/>
      <c r="I60" s="43"/>
      <c r="J60" s="43"/>
      <c r="K60" s="43"/>
      <c r="L60" s="43"/>
    </row>
    <row r="61" spans="1:12" x14ac:dyDescent="0.25">
      <c r="A61" s="123"/>
      <c r="B61" s="42" t="s">
        <v>291</v>
      </c>
      <c r="C61" s="2" t="s">
        <v>13</v>
      </c>
      <c r="D61" s="2"/>
      <c r="E61" s="2">
        <v>4.2</v>
      </c>
      <c r="F61" s="2"/>
      <c r="G61" s="43"/>
      <c r="H61" s="43"/>
      <c r="I61" s="43"/>
      <c r="J61" s="43"/>
      <c r="K61" s="43"/>
      <c r="L61" s="43"/>
    </row>
    <row r="62" spans="1:12" x14ac:dyDescent="0.25">
      <c r="A62" s="124"/>
      <c r="B62" s="42" t="s">
        <v>17</v>
      </c>
      <c r="C62" s="2" t="s">
        <v>16</v>
      </c>
      <c r="D62" s="2">
        <v>0.1</v>
      </c>
      <c r="E62" s="2">
        <f>E59*D62</f>
        <v>2.1</v>
      </c>
      <c r="F62" s="2"/>
      <c r="G62" s="43"/>
      <c r="H62" s="43"/>
      <c r="I62" s="43"/>
      <c r="J62" s="43"/>
      <c r="K62" s="43"/>
      <c r="L62" s="43"/>
    </row>
    <row r="63" spans="1:12" x14ac:dyDescent="0.25">
      <c r="A63" s="120">
        <v>10</v>
      </c>
      <c r="B63" s="38" t="s">
        <v>295</v>
      </c>
      <c r="C63" s="40" t="s">
        <v>13</v>
      </c>
      <c r="D63" s="40"/>
      <c r="E63" s="40">
        <v>14.5</v>
      </c>
      <c r="F63" s="41"/>
      <c r="G63" s="41"/>
      <c r="H63" s="41"/>
      <c r="I63" s="41"/>
      <c r="J63" s="41"/>
      <c r="K63" s="41"/>
      <c r="L63" s="41"/>
    </row>
    <row r="64" spans="1:12" x14ac:dyDescent="0.25">
      <c r="A64" s="118"/>
      <c r="B64" s="42" t="s">
        <v>15</v>
      </c>
      <c r="C64" s="2" t="s">
        <v>16</v>
      </c>
      <c r="D64" s="2">
        <v>1</v>
      </c>
      <c r="E64" s="2">
        <f>E63*D64</f>
        <v>14.5</v>
      </c>
      <c r="F64" s="43"/>
      <c r="G64" s="43"/>
      <c r="H64" s="43"/>
      <c r="I64" s="43"/>
      <c r="J64" s="43"/>
      <c r="K64" s="43"/>
      <c r="L64" s="43"/>
    </row>
    <row r="65" spans="1:12" x14ac:dyDescent="0.25">
      <c r="A65" s="119"/>
      <c r="B65" s="42" t="s">
        <v>296</v>
      </c>
      <c r="C65" s="2" t="s">
        <v>14</v>
      </c>
      <c r="D65" s="2">
        <v>1.5</v>
      </c>
      <c r="E65" s="2">
        <f>E63*D65</f>
        <v>21.75</v>
      </c>
      <c r="F65" s="43"/>
      <c r="G65" s="43"/>
      <c r="H65" s="43"/>
      <c r="I65" s="43"/>
      <c r="J65" s="43"/>
      <c r="K65" s="43"/>
      <c r="L65" s="43"/>
    </row>
    <row r="66" spans="1:12" ht="25.5" x14ac:dyDescent="0.25">
      <c r="A66" s="120">
        <v>11</v>
      </c>
      <c r="B66" s="38" t="s">
        <v>297</v>
      </c>
      <c r="C66" s="40" t="s">
        <v>13</v>
      </c>
      <c r="D66" s="40"/>
      <c r="E66" s="40">
        <v>5</v>
      </c>
      <c r="F66" s="41"/>
      <c r="G66" s="41"/>
      <c r="H66" s="41"/>
      <c r="I66" s="41"/>
      <c r="J66" s="41"/>
      <c r="K66" s="41"/>
      <c r="L66" s="41"/>
    </row>
    <row r="67" spans="1:12" x14ac:dyDescent="0.25">
      <c r="A67" s="118"/>
      <c r="B67" s="42" t="s">
        <v>15</v>
      </c>
      <c r="C67" s="2" t="s">
        <v>16</v>
      </c>
      <c r="D67" s="2">
        <v>1</v>
      </c>
      <c r="E67" s="2">
        <f>E66*D67</f>
        <v>5</v>
      </c>
      <c r="F67" s="43"/>
      <c r="G67" s="43"/>
      <c r="H67" s="43"/>
      <c r="I67" s="43"/>
      <c r="J67" s="43"/>
      <c r="K67" s="43"/>
      <c r="L67" s="43"/>
    </row>
    <row r="68" spans="1:12" x14ac:dyDescent="0.25">
      <c r="A68" s="119"/>
      <c r="B68" s="42" t="s">
        <v>328</v>
      </c>
      <c r="C68" s="2" t="s">
        <v>14</v>
      </c>
      <c r="D68" s="2">
        <v>1.5</v>
      </c>
      <c r="E68" s="2">
        <f>E66*D68</f>
        <v>7.5</v>
      </c>
      <c r="F68" s="43"/>
      <c r="G68" s="43"/>
      <c r="H68" s="43"/>
      <c r="I68" s="43"/>
      <c r="J68" s="43"/>
      <c r="K68" s="43"/>
      <c r="L68" s="43"/>
    </row>
    <row r="69" spans="1:12" ht="38.25" x14ac:dyDescent="0.25">
      <c r="A69" s="125">
        <v>12</v>
      </c>
      <c r="B69" s="38" t="s">
        <v>298</v>
      </c>
      <c r="C69" s="40" t="s">
        <v>19</v>
      </c>
      <c r="D69" s="40"/>
      <c r="E69" s="40">
        <v>21</v>
      </c>
      <c r="F69" s="41"/>
      <c r="G69" s="41"/>
      <c r="H69" s="41"/>
      <c r="I69" s="41"/>
      <c r="J69" s="41"/>
      <c r="K69" s="41"/>
      <c r="L69" s="41"/>
    </row>
    <row r="70" spans="1:12" x14ac:dyDescent="0.25">
      <c r="A70" s="126"/>
      <c r="B70" s="42" t="s">
        <v>15</v>
      </c>
      <c r="C70" s="2" t="s">
        <v>16</v>
      </c>
      <c r="D70" s="2">
        <v>1</v>
      </c>
      <c r="E70" s="2">
        <f>E69*D70</f>
        <v>21</v>
      </c>
      <c r="F70" s="43"/>
      <c r="G70" s="43"/>
      <c r="H70" s="43"/>
      <c r="I70" s="43"/>
      <c r="J70" s="43"/>
      <c r="K70" s="43"/>
      <c r="L70" s="43"/>
    </row>
    <row r="71" spans="1:12" x14ac:dyDescent="0.25">
      <c r="A71" s="126"/>
      <c r="B71" s="42" t="s">
        <v>291</v>
      </c>
      <c r="C71" s="2" t="s">
        <v>13</v>
      </c>
      <c r="D71" s="2"/>
      <c r="E71" s="2">
        <v>4.2</v>
      </c>
      <c r="F71" s="2"/>
      <c r="G71" s="43"/>
      <c r="H71" s="43"/>
      <c r="I71" s="43"/>
      <c r="J71" s="43"/>
      <c r="K71" s="43"/>
      <c r="L71" s="43"/>
    </row>
    <row r="72" spans="1:12" x14ac:dyDescent="0.25">
      <c r="A72" s="126"/>
      <c r="B72" s="42" t="s">
        <v>292</v>
      </c>
      <c r="C72" s="2" t="s">
        <v>23</v>
      </c>
      <c r="D72" s="2">
        <v>0.3</v>
      </c>
      <c r="E72" s="2">
        <f>E71*D72</f>
        <v>1.26</v>
      </c>
      <c r="F72" s="2"/>
      <c r="G72" s="43"/>
      <c r="H72" s="43"/>
      <c r="I72" s="43"/>
      <c r="J72" s="43"/>
      <c r="K72" s="43"/>
      <c r="L72" s="43"/>
    </row>
    <row r="73" spans="1:12" x14ac:dyDescent="0.25">
      <c r="A73" s="127"/>
      <c r="B73" s="42" t="s">
        <v>17</v>
      </c>
      <c r="C73" s="2" t="s">
        <v>16</v>
      </c>
      <c r="D73" s="2">
        <v>0.1</v>
      </c>
      <c r="E73" s="2">
        <f>E69*D73</f>
        <v>2.1</v>
      </c>
      <c r="F73" s="2"/>
      <c r="G73" s="43"/>
      <c r="H73" s="43"/>
      <c r="I73" s="43"/>
      <c r="J73" s="43"/>
      <c r="K73" s="43"/>
      <c r="L73" s="43"/>
    </row>
    <row r="74" spans="1:12" ht="34.5" customHeight="1" x14ac:dyDescent="0.25">
      <c r="A74" s="125">
        <v>13</v>
      </c>
      <c r="B74" s="38" t="s">
        <v>299</v>
      </c>
      <c r="C74" s="40" t="s">
        <v>21</v>
      </c>
      <c r="D74" s="40"/>
      <c r="E74" s="40">
        <v>2</v>
      </c>
      <c r="F74" s="40"/>
      <c r="G74" s="41"/>
      <c r="H74" s="41"/>
      <c r="I74" s="41"/>
      <c r="J74" s="41"/>
      <c r="K74" s="41"/>
      <c r="L74" s="41"/>
    </row>
    <row r="75" spans="1:12" x14ac:dyDescent="0.25">
      <c r="A75" s="126"/>
      <c r="B75" s="42" t="s">
        <v>15</v>
      </c>
      <c r="C75" s="2" t="s">
        <v>16</v>
      </c>
      <c r="D75" s="2">
        <v>1</v>
      </c>
      <c r="E75" s="2">
        <f>E74*D75</f>
        <v>2</v>
      </c>
      <c r="F75" s="43"/>
      <c r="G75" s="43"/>
      <c r="H75" s="43"/>
      <c r="I75" s="43"/>
      <c r="J75" s="43"/>
      <c r="K75" s="43"/>
      <c r="L75" s="43"/>
    </row>
    <row r="76" spans="1:12" x14ac:dyDescent="0.25">
      <c r="A76" s="126"/>
      <c r="B76" s="42" t="s">
        <v>337</v>
      </c>
      <c r="C76" s="2" t="s">
        <v>21</v>
      </c>
      <c r="D76" s="2">
        <v>1</v>
      </c>
      <c r="E76" s="2">
        <f>E74*D76</f>
        <v>2</v>
      </c>
      <c r="F76" s="43"/>
      <c r="G76" s="43"/>
      <c r="H76" s="43"/>
      <c r="I76" s="43"/>
      <c r="J76" s="43"/>
      <c r="K76" s="43"/>
      <c r="L76" s="43"/>
    </row>
    <row r="77" spans="1:12" x14ac:dyDescent="0.25">
      <c r="A77" s="126"/>
      <c r="B77" s="42" t="s">
        <v>310</v>
      </c>
      <c r="C77" s="2" t="s">
        <v>23</v>
      </c>
      <c r="D77" s="2">
        <v>0.8</v>
      </c>
      <c r="E77" s="2">
        <f>E74*D77</f>
        <v>1.6</v>
      </c>
      <c r="F77" s="2"/>
      <c r="G77" s="43"/>
      <c r="H77" s="43"/>
      <c r="I77" s="43"/>
      <c r="J77" s="43"/>
      <c r="K77" s="43"/>
      <c r="L77" s="43"/>
    </row>
    <row r="78" spans="1:12" x14ac:dyDescent="0.25">
      <c r="A78" s="127"/>
      <c r="B78" s="60" t="s">
        <v>17</v>
      </c>
      <c r="C78" s="2" t="s">
        <v>16</v>
      </c>
      <c r="D78" s="2">
        <v>20</v>
      </c>
      <c r="E78" s="2">
        <f>E75*D78</f>
        <v>40</v>
      </c>
      <c r="F78" s="43"/>
      <c r="G78" s="43"/>
      <c r="H78" s="43"/>
      <c r="I78" s="43"/>
      <c r="J78" s="43"/>
      <c r="K78" s="43"/>
      <c r="L78" s="43"/>
    </row>
    <row r="79" spans="1:12" ht="25.5" x14ac:dyDescent="0.25">
      <c r="A79" s="125">
        <v>14</v>
      </c>
      <c r="B79" s="38" t="s">
        <v>309</v>
      </c>
      <c r="C79" s="63" t="s">
        <v>13</v>
      </c>
      <c r="D79" s="63"/>
      <c r="E79" s="63">
        <v>52.2</v>
      </c>
      <c r="F79" s="64"/>
      <c r="G79" s="64"/>
      <c r="H79" s="64"/>
      <c r="I79" s="64"/>
      <c r="J79" s="64"/>
      <c r="K79" s="64"/>
      <c r="L79" s="64"/>
    </row>
    <row r="80" spans="1:12" x14ac:dyDescent="0.25">
      <c r="A80" s="126"/>
      <c r="B80" s="42" t="s">
        <v>15</v>
      </c>
      <c r="C80" s="2" t="s">
        <v>16</v>
      </c>
      <c r="D80" s="2">
        <v>1</v>
      </c>
      <c r="E80" s="2">
        <f>E79*D80</f>
        <v>52.2</v>
      </c>
      <c r="F80" s="43"/>
      <c r="G80" s="43"/>
      <c r="H80" s="43"/>
      <c r="I80" s="43"/>
      <c r="J80" s="43"/>
      <c r="K80" s="43"/>
      <c r="L80" s="43"/>
    </row>
    <row r="81" spans="1:12" x14ac:dyDescent="0.25">
      <c r="A81" s="126"/>
      <c r="B81" s="42" t="s">
        <v>26</v>
      </c>
      <c r="C81" s="2" t="s">
        <v>23</v>
      </c>
      <c r="D81" s="2">
        <v>0.15</v>
      </c>
      <c r="E81" s="2">
        <f>E79*D81</f>
        <v>7.83</v>
      </c>
      <c r="F81" s="43"/>
      <c r="G81" s="43"/>
      <c r="H81" s="43"/>
      <c r="I81" s="43"/>
      <c r="J81" s="43"/>
      <c r="K81" s="43"/>
      <c r="L81" s="43"/>
    </row>
    <row r="82" spans="1:12" x14ac:dyDescent="0.25">
      <c r="A82" s="126"/>
      <c r="B82" s="42" t="s">
        <v>28</v>
      </c>
      <c r="C82" s="2" t="s">
        <v>23</v>
      </c>
      <c r="D82" s="2">
        <v>0.4</v>
      </c>
      <c r="E82" s="2">
        <f>E79*D82</f>
        <v>20.880000000000003</v>
      </c>
      <c r="F82" s="43"/>
      <c r="G82" s="43"/>
      <c r="H82" s="43"/>
      <c r="I82" s="43"/>
      <c r="J82" s="43"/>
      <c r="K82" s="43"/>
      <c r="L82" s="43"/>
    </row>
    <row r="83" spans="1:12" x14ac:dyDescent="0.25">
      <c r="A83" s="126"/>
      <c r="B83" s="42" t="s">
        <v>17</v>
      </c>
      <c r="C83" s="2" t="s">
        <v>16</v>
      </c>
      <c r="D83" s="2">
        <v>0.3</v>
      </c>
      <c r="E83" s="2">
        <f>E79*D83</f>
        <v>15.66</v>
      </c>
      <c r="F83" s="43"/>
      <c r="G83" s="43"/>
      <c r="H83" s="43"/>
      <c r="I83" s="43"/>
      <c r="J83" s="43"/>
      <c r="K83" s="43"/>
      <c r="L83" s="43"/>
    </row>
    <row r="84" spans="1:12" x14ac:dyDescent="0.25">
      <c r="A84" s="120">
        <v>15</v>
      </c>
      <c r="B84" s="38" t="s">
        <v>329</v>
      </c>
      <c r="C84" s="40" t="s">
        <v>20</v>
      </c>
      <c r="D84" s="40"/>
      <c r="E84" s="40">
        <v>2.4</v>
      </c>
      <c r="F84" s="41"/>
      <c r="G84" s="41"/>
      <c r="H84" s="41"/>
      <c r="I84" s="41"/>
      <c r="J84" s="41"/>
      <c r="K84" s="41"/>
      <c r="L84" s="41"/>
    </row>
    <row r="85" spans="1:12" x14ac:dyDescent="0.25">
      <c r="A85" s="118"/>
      <c r="B85" s="42" t="s">
        <v>15</v>
      </c>
      <c r="C85" s="2" t="s">
        <v>16</v>
      </c>
      <c r="D85" s="2">
        <v>1</v>
      </c>
      <c r="E85" s="2">
        <f>E84*D85</f>
        <v>2.4</v>
      </c>
      <c r="F85" s="43"/>
      <c r="G85" s="43"/>
      <c r="H85" s="43"/>
      <c r="I85" s="43"/>
      <c r="J85" s="43"/>
      <c r="K85" s="43"/>
      <c r="L85" s="43"/>
    </row>
    <row r="86" spans="1:12" x14ac:dyDescent="0.25">
      <c r="A86" s="118"/>
      <c r="B86" s="42" t="s">
        <v>146</v>
      </c>
      <c r="C86" s="2" t="s">
        <v>23</v>
      </c>
      <c r="D86" s="2">
        <v>0.4</v>
      </c>
      <c r="E86" s="2">
        <f>E84*D86</f>
        <v>0.96</v>
      </c>
      <c r="F86" s="43"/>
      <c r="G86" s="43"/>
      <c r="H86" s="43"/>
      <c r="I86" s="43"/>
      <c r="J86" s="43"/>
      <c r="K86" s="43"/>
      <c r="L86" s="43"/>
    </row>
    <row r="87" spans="1:12" x14ac:dyDescent="0.25">
      <c r="A87" s="119"/>
      <c r="B87" s="42" t="s">
        <v>17</v>
      </c>
      <c r="C87" s="2" t="s">
        <v>16</v>
      </c>
      <c r="D87" s="2">
        <v>1</v>
      </c>
      <c r="E87" s="2">
        <f>E84*D87</f>
        <v>2.4</v>
      </c>
      <c r="F87" s="43"/>
      <c r="G87" s="43"/>
      <c r="H87" s="43"/>
      <c r="I87" s="43"/>
      <c r="J87" s="43"/>
      <c r="K87" s="43"/>
      <c r="L87" s="43"/>
    </row>
    <row r="88" spans="1:12" ht="57" customHeight="1" x14ac:dyDescent="0.25">
      <c r="A88" s="125">
        <v>16</v>
      </c>
      <c r="B88" s="38" t="s">
        <v>300</v>
      </c>
      <c r="C88" s="40" t="s">
        <v>38</v>
      </c>
      <c r="D88" s="40"/>
      <c r="E88" s="40">
        <v>1</v>
      </c>
      <c r="F88" s="2"/>
      <c r="G88" s="43"/>
      <c r="H88" s="43"/>
      <c r="I88" s="43"/>
      <c r="J88" s="43"/>
      <c r="K88" s="43"/>
      <c r="L88" s="43"/>
    </row>
    <row r="89" spans="1:12" x14ac:dyDescent="0.25">
      <c r="A89" s="126"/>
      <c r="B89" s="42" t="s">
        <v>301</v>
      </c>
      <c r="C89" s="2" t="s">
        <v>16</v>
      </c>
      <c r="D89" s="2"/>
      <c r="E89" s="2"/>
      <c r="F89" s="43"/>
      <c r="G89" s="43"/>
      <c r="H89" s="43"/>
      <c r="I89" s="43"/>
      <c r="J89" s="43"/>
      <c r="K89" s="43"/>
      <c r="L89" s="43"/>
    </row>
    <row r="90" spans="1:12" x14ac:dyDescent="0.25">
      <c r="A90" s="127"/>
      <c r="B90" s="42" t="s">
        <v>302</v>
      </c>
      <c r="C90" s="2" t="s">
        <v>21</v>
      </c>
      <c r="D90" s="2"/>
      <c r="E90" s="2"/>
      <c r="F90" s="2"/>
      <c r="G90" s="43"/>
      <c r="H90" s="43"/>
      <c r="I90" s="43"/>
      <c r="J90" s="43"/>
      <c r="K90" s="43"/>
      <c r="L90" s="43"/>
    </row>
    <row r="91" spans="1:12" x14ac:dyDescent="0.25">
      <c r="A91" s="126">
        <v>17</v>
      </c>
      <c r="B91" s="38" t="s">
        <v>293</v>
      </c>
      <c r="C91" s="40" t="s">
        <v>38</v>
      </c>
      <c r="D91" s="40"/>
      <c r="E91" s="40">
        <v>1</v>
      </c>
      <c r="F91" s="41"/>
      <c r="G91" s="41"/>
      <c r="H91" s="41"/>
      <c r="I91" s="41"/>
      <c r="J91" s="41"/>
      <c r="K91" s="41"/>
      <c r="L91" s="41"/>
    </row>
    <row r="92" spans="1:12" x14ac:dyDescent="0.25">
      <c r="A92" s="126"/>
      <c r="B92" s="42" t="s">
        <v>15</v>
      </c>
      <c r="C92" s="2" t="s">
        <v>16</v>
      </c>
      <c r="D92" s="2">
        <v>1</v>
      </c>
      <c r="E92" s="2">
        <f>E91*D92</f>
        <v>1</v>
      </c>
      <c r="F92" s="43"/>
      <c r="G92" s="43"/>
      <c r="H92" s="43"/>
      <c r="I92" s="43"/>
      <c r="J92" s="43"/>
      <c r="K92" s="43"/>
      <c r="L92" s="43"/>
    </row>
    <row r="93" spans="1:12" x14ac:dyDescent="0.25">
      <c r="A93" s="127"/>
      <c r="B93" s="42" t="s">
        <v>294</v>
      </c>
      <c r="C93" s="2" t="s">
        <v>21</v>
      </c>
      <c r="D93" s="2"/>
      <c r="E93" s="2"/>
      <c r="F93" s="43"/>
      <c r="G93" s="43"/>
      <c r="H93" s="43"/>
      <c r="I93" s="43"/>
      <c r="J93" s="43"/>
      <c r="K93" s="43"/>
      <c r="L93" s="43"/>
    </row>
    <row r="94" spans="1:12" x14ac:dyDescent="0.25">
      <c r="A94" s="135" t="s">
        <v>278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1:12" ht="25.5" x14ac:dyDescent="0.25">
      <c r="A95" s="122">
        <v>1</v>
      </c>
      <c r="B95" s="38" t="s">
        <v>162</v>
      </c>
      <c r="C95" s="40" t="s">
        <v>19</v>
      </c>
      <c r="D95" s="40"/>
      <c r="E95" s="40">
        <v>29</v>
      </c>
      <c r="F95" s="41"/>
      <c r="G95" s="41"/>
      <c r="H95" s="41"/>
      <c r="I95" s="68"/>
      <c r="J95" s="41"/>
      <c r="K95" s="41"/>
      <c r="L95" s="68"/>
    </row>
    <row r="96" spans="1:12" x14ac:dyDescent="0.25">
      <c r="A96" s="124"/>
      <c r="B96" s="42" t="s">
        <v>15</v>
      </c>
      <c r="C96" s="2" t="s">
        <v>16</v>
      </c>
      <c r="D96" s="2">
        <v>1</v>
      </c>
      <c r="E96" s="2">
        <f>D96*E95</f>
        <v>29</v>
      </c>
      <c r="F96" s="43"/>
      <c r="G96" s="43"/>
      <c r="H96" s="43"/>
      <c r="I96" s="62"/>
      <c r="J96" s="43"/>
      <c r="K96" s="43"/>
      <c r="L96" s="62"/>
    </row>
    <row r="97" spans="1:12" x14ac:dyDescent="0.25">
      <c r="A97" s="122">
        <v>2</v>
      </c>
      <c r="B97" s="37" t="s">
        <v>123</v>
      </c>
      <c r="C97" s="40" t="s">
        <v>14</v>
      </c>
      <c r="D97" s="40"/>
      <c r="E97" s="40">
        <v>8.6999999999999993</v>
      </c>
      <c r="F97" s="41"/>
      <c r="G97" s="41"/>
      <c r="H97" s="41"/>
      <c r="I97" s="68"/>
      <c r="J97" s="41"/>
      <c r="K97" s="41"/>
      <c r="L97" s="68"/>
    </row>
    <row r="98" spans="1:12" x14ac:dyDescent="0.25">
      <c r="A98" s="124"/>
      <c r="B98" s="42" t="s">
        <v>15</v>
      </c>
      <c r="C98" s="2" t="s">
        <v>16</v>
      </c>
      <c r="D98" s="2">
        <v>1</v>
      </c>
      <c r="E98" s="2">
        <f>D98*E97</f>
        <v>8.6999999999999993</v>
      </c>
      <c r="F98" s="43"/>
      <c r="G98" s="43"/>
      <c r="H98" s="43"/>
      <c r="I98" s="62"/>
      <c r="J98" s="43"/>
      <c r="K98" s="43"/>
      <c r="L98" s="62"/>
    </row>
    <row r="99" spans="1:12" x14ac:dyDescent="0.25">
      <c r="A99" s="122">
        <v>3</v>
      </c>
      <c r="B99" s="37" t="s">
        <v>124</v>
      </c>
      <c r="C99" s="40" t="s">
        <v>14</v>
      </c>
      <c r="D99" s="40"/>
      <c r="E99" s="40">
        <v>1.45</v>
      </c>
      <c r="F99" s="41"/>
      <c r="G99" s="41"/>
      <c r="H99" s="41"/>
      <c r="I99" s="68"/>
      <c r="J99" s="41"/>
      <c r="K99" s="41"/>
      <c r="L99" s="68"/>
    </row>
    <row r="100" spans="1:12" x14ac:dyDescent="0.25">
      <c r="A100" s="123"/>
      <c r="B100" s="42" t="s">
        <v>15</v>
      </c>
      <c r="C100" s="2" t="s">
        <v>16</v>
      </c>
      <c r="D100" s="2">
        <v>1</v>
      </c>
      <c r="E100" s="2">
        <f>D100*E99</f>
        <v>1.45</v>
      </c>
      <c r="F100" s="43"/>
      <c r="G100" s="43"/>
      <c r="H100" s="43"/>
      <c r="I100" s="62"/>
      <c r="J100" s="43"/>
      <c r="K100" s="43"/>
      <c r="L100" s="62"/>
    </row>
    <row r="101" spans="1:12" x14ac:dyDescent="0.25">
      <c r="A101" s="124"/>
      <c r="B101" s="42" t="s">
        <v>125</v>
      </c>
      <c r="C101" s="2" t="s">
        <v>14</v>
      </c>
      <c r="D101" s="2">
        <v>1.21</v>
      </c>
      <c r="E101" s="2">
        <f>E99*D101</f>
        <v>1.7544999999999999</v>
      </c>
      <c r="F101" s="43"/>
      <c r="G101" s="43"/>
      <c r="H101" s="43"/>
      <c r="I101" s="43"/>
      <c r="J101" s="43"/>
      <c r="K101" s="43"/>
      <c r="L101" s="62"/>
    </row>
    <row r="102" spans="1:12" x14ac:dyDescent="0.25">
      <c r="A102" s="122">
        <v>4</v>
      </c>
      <c r="B102" s="37" t="s">
        <v>126</v>
      </c>
      <c r="C102" s="40" t="s">
        <v>14</v>
      </c>
      <c r="D102" s="40"/>
      <c r="E102" s="40">
        <v>6.96</v>
      </c>
      <c r="F102" s="41"/>
      <c r="G102" s="41"/>
      <c r="H102" s="41"/>
      <c r="I102" s="68"/>
      <c r="J102" s="41"/>
      <c r="K102" s="41"/>
      <c r="L102" s="68"/>
    </row>
    <row r="103" spans="1:12" x14ac:dyDescent="0.25">
      <c r="A103" s="124"/>
      <c r="B103" s="42" t="s">
        <v>15</v>
      </c>
      <c r="C103" s="2" t="s">
        <v>16</v>
      </c>
      <c r="D103" s="2">
        <v>1</v>
      </c>
      <c r="E103" s="2">
        <f>D103*E102</f>
        <v>6.96</v>
      </c>
      <c r="F103" s="43"/>
      <c r="G103" s="43"/>
      <c r="H103" s="43"/>
      <c r="I103" s="62"/>
      <c r="J103" s="43"/>
      <c r="K103" s="43"/>
      <c r="L103" s="62"/>
    </row>
    <row r="104" spans="1:12" x14ac:dyDescent="0.25">
      <c r="A104" s="122">
        <v>5</v>
      </c>
      <c r="B104" s="38" t="s">
        <v>163</v>
      </c>
      <c r="C104" s="40" t="s">
        <v>127</v>
      </c>
      <c r="D104" s="40"/>
      <c r="E104" s="40">
        <v>2.7549999999999999</v>
      </c>
      <c r="F104" s="43"/>
      <c r="G104" s="54"/>
      <c r="H104" s="59"/>
      <c r="I104" s="54"/>
      <c r="J104" s="59"/>
      <c r="K104" s="59"/>
      <c r="L104" s="54"/>
    </row>
    <row r="105" spans="1:12" x14ac:dyDescent="0.25">
      <c r="A105" s="123"/>
      <c r="B105" s="42" t="s">
        <v>15</v>
      </c>
      <c r="C105" s="2" t="s">
        <v>16</v>
      </c>
      <c r="D105" s="2">
        <v>1</v>
      </c>
      <c r="E105" s="2">
        <f>E104*D105</f>
        <v>2.7549999999999999</v>
      </c>
      <c r="F105" s="43"/>
      <c r="G105" s="43"/>
      <c r="H105" s="59"/>
      <c r="I105" s="54"/>
      <c r="J105" s="59"/>
      <c r="K105" s="59"/>
      <c r="L105" s="54"/>
    </row>
    <row r="106" spans="1:12" x14ac:dyDescent="0.25">
      <c r="A106" s="123"/>
      <c r="B106" s="42" t="s">
        <v>145</v>
      </c>
      <c r="C106" s="2" t="s">
        <v>16</v>
      </c>
      <c r="D106" s="2">
        <v>1.02</v>
      </c>
      <c r="E106" s="2">
        <f>E104*D106</f>
        <v>2.8100999999999998</v>
      </c>
      <c r="F106" s="59"/>
      <c r="G106" s="54"/>
      <c r="H106" s="59"/>
      <c r="I106" s="54"/>
      <c r="J106" s="59"/>
      <c r="K106" s="59"/>
      <c r="L106" s="54"/>
    </row>
    <row r="107" spans="1:12" x14ac:dyDescent="0.25">
      <c r="A107" s="123"/>
      <c r="B107" s="42" t="s">
        <v>164</v>
      </c>
      <c r="C107" s="2" t="s">
        <v>22</v>
      </c>
      <c r="D107" s="2"/>
      <c r="E107" s="2">
        <v>0.255</v>
      </c>
      <c r="F107" s="43"/>
      <c r="G107" s="54"/>
      <c r="H107" s="59"/>
      <c r="I107" s="54"/>
      <c r="J107" s="59"/>
      <c r="K107" s="59"/>
      <c r="L107" s="54"/>
    </row>
    <row r="108" spans="1:12" x14ac:dyDescent="0.25">
      <c r="A108" s="124"/>
      <c r="B108" s="42" t="s">
        <v>48</v>
      </c>
      <c r="C108" s="2" t="s">
        <v>16</v>
      </c>
      <c r="D108" s="2">
        <v>1.5</v>
      </c>
      <c r="E108" s="2">
        <f>E104*D108</f>
        <v>4.1325000000000003</v>
      </c>
      <c r="F108" s="43"/>
      <c r="G108" s="54"/>
      <c r="H108" s="59"/>
      <c r="I108" s="54"/>
      <c r="J108" s="59"/>
      <c r="K108" s="59"/>
      <c r="L108" s="54"/>
    </row>
    <row r="109" spans="1:12" x14ac:dyDescent="0.25">
      <c r="A109" s="122">
        <v>6</v>
      </c>
      <c r="B109" s="37" t="s">
        <v>128</v>
      </c>
      <c r="C109" s="40" t="s">
        <v>14</v>
      </c>
      <c r="D109" s="40"/>
      <c r="E109" s="40">
        <v>1.45</v>
      </c>
      <c r="F109" s="41"/>
      <c r="G109" s="41"/>
      <c r="H109" s="41"/>
      <c r="I109" s="68"/>
      <c r="J109" s="41"/>
      <c r="K109" s="41"/>
      <c r="L109" s="68"/>
    </row>
    <row r="110" spans="1:12" x14ac:dyDescent="0.25">
      <c r="A110" s="123"/>
      <c r="B110" s="42" t="s">
        <v>15</v>
      </c>
      <c r="C110" s="2" t="s">
        <v>16</v>
      </c>
      <c r="D110" s="2">
        <v>1</v>
      </c>
      <c r="E110" s="2">
        <f>D110*E109</f>
        <v>1.45</v>
      </c>
      <c r="F110" s="43"/>
      <c r="G110" s="43"/>
      <c r="H110" s="43"/>
      <c r="I110" s="62"/>
      <c r="J110" s="43"/>
      <c r="K110" s="43"/>
      <c r="L110" s="62"/>
    </row>
    <row r="111" spans="1:12" x14ac:dyDescent="0.25">
      <c r="A111" s="124"/>
      <c r="B111" s="42" t="s">
        <v>40</v>
      </c>
      <c r="C111" s="2" t="s">
        <v>22</v>
      </c>
      <c r="D111" s="2">
        <v>1.75</v>
      </c>
      <c r="E111" s="2">
        <f>E109*D111</f>
        <v>2.5375000000000001</v>
      </c>
      <c r="F111" s="43"/>
      <c r="G111" s="43"/>
      <c r="H111" s="43"/>
      <c r="I111" s="43"/>
      <c r="J111" s="43"/>
      <c r="K111" s="43"/>
      <c r="L111" s="43"/>
    </row>
    <row r="112" spans="1:12" x14ac:dyDescent="0.25">
      <c r="A112" s="135" t="s">
        <v>277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1:12" x14ac:dyDescent="0.25">
      <c r="A113" s="122">
        <v>1</v>
      </c>
      <c r="B113" s="37" t="s">
        <v>123</v>
      </c>
      <c r="C113" s="40" t="s">
        <v>14</v>
      </c>
      <c r="D113" s="40"/>
      <c r="E113" s="40">
        <v>11.465999999999999</v>
      </c>
      <c r="F113" s="41"/>
      <c r="G113" s="40"/>
      <c r="H113" s="40"/>
      <c r="I113" s="67"/>
      <c r="J113" s="40"/>
      <c r="K113" s="40"/>
      <c r="L113" s="67"/>
    </row>
    <row r="114" spans="1:12" x14ac:dyDescent="0.25">
      <c r="A114" s="124"/>
      <c r="B114" s="42" t="s">
        <v>15</v>
      </c>
      <c r="C114" s="2" t="s">
        <v>16</v>
      </c>
      <c r="D114" s="2">
        <v>1</v>
      </c>
      <c r="E114" s="2">
        <f>D114*E113</f>
        <v>11.465999999999999</v>
      </c>
      <c r="F114" s="43"/>
      <c r="G114" s="2"/>
      <c r="H114" s="2"/>
      <c r="I114" s="34"/>
      <c r="J114" s="2"/>
      <c r="K114" s="2"/>
      <c r="L114" s="34"/>
    </row>
    <row r="115" spans="1:12" x14ac:dyDescent="0.25">
      <c r="A115" s="122">
        <v>2</v>
      </c>
      <c r="B115" s="37" t="s">
        <v>124</v>
      </c>
      <c r="C115" s="40" t="s">
        <v>14</v>
      </c>
      <c r="D115" s="40"/>
      <c r="E115" s="40">
        <v>1.764</v>
      </c>
      <c r="F115" s="41"/>
      <c r="G115" s="40"/>
      <c r="H115" s="40"/>
      <c r="I115" s="67"/>
      <c r="J115" s="40"/>
      <c r="K115" s="40"/>
      <c r="L115" s="67"/>
    </row>
    <row r="116" spans="1:12" x14ac:dyDescent="0.25">
      <c r="A116" s="123"/>
      <c r="B116" s="42" t="s">
        <v>15</v>
      </c>
      <c r="C116" s="2" t="s">
        <v>16</v>
      </c>
      <c r="D116" s="2">
        <v>1</v>
      </c>
      <c r="E116" s="2">
        <f>D116*E115</f>
        <v>1.764</v>
      </c>
      <c r="F116" s="43"/>
      <c r="G116" s="2"/>
      <c r="H116" s="2"/>
      <c r="I116" s="34"/>
      <c r="J116" s="2"/>
      <c r="K116" s="2"/>
      <c r="L116" s="34"/>
    </row>
    <row r="117" spans="1:12" x14ac:dyDescent="0.25">
      <c r="A117" s="124"/>
      <c r="B117" s="42" t="s">
        <v>125</v>
      </c>
      <c r="C117" s="2" t="s">
        <v>14</v>
      </c>
      <c r="D117" s="2">
        <v>1.21</v>
      </c>
      <c r="E117" s="2">
        <f>E115*D117</f>
        <v>2.1344400000000001</v>
      </c>
      <c r="F117" s="43"/>
      <c r="G117" s="2"/>
      <c r="H117" s="2"/>
      <c r="I117" s="2"/>
      <c r="J117" s="2"/>
      <c r="K117" s="2"/>
      <c r="L117" s="34"/>
    </row>
    <row r="118" spans="1:12" x14ac:dyDescent="0.25">
      <c r="A118" s="122">
        <v>3</v>
      </c>
      <c r="B118" s="37" t="s">
        <v>126</v>
      </c>
      <c r="C118" s="40" t="s">
        <v>14</v>
      </c>
      <c r="D118" s="40"/>
      <c r="E118" s="40">
        <v>9.702</v>
      </c>
      <c r="F118" s="41"/>
      <c r="G118" s="40"/>
      <c r="H118" s="40"/>
      <c r="I118" s="67"/>
      <c r="J118" s="40"/>
      <c r="K118" s="40"/>
      <c r="L118" s="67"/>
    </row>
    <row r="119" spans="1:12" x14ac:dyDescent="0.25">
      <c r="A119" s="124"/>
      <c r="B119" s="42" t="s">
        <v>15</v>
      </c>
      <c r="C119" s="2" t="s">
        <v>16</v>
      </c>
      <c r="D119" s="2">
        <v>1</v>
      </c>
      <c r="E119" s="2">
        <f>D119*E118</f>
        <v>9.702</v>
      </c>
      <c r="F119" s="43"/>
      <c r="G119" s="2"/>
      <c r="H119" s="2"/>
      <c r="I119" s="34"/>
      <c r="J119" s="2"/>
      <c r="K119" s="2"/>
      <c r="L119" s="34"/>
    </row>
    <row r="120" spans="1:12" x14ac:dyDescent="0.25">
      <c r="A120" s="120">
        <v>4</v>
      </c>
      <c r="B120" s="37" t="s">
        <v>128</v>
      </c>
      <c r="C120" s="40" t="s">
        <v>14</v>
      </c>
      <c r="D120" s="40"/>
      <c r="E120" s="40">
        <v>1.764</v>
      </c>
      <c r="F120" s="41"/>
      <c r="G120" s="40"/>
      <c r="H120" s="40"/>
      <c r="I120" s="67"/>
      <c r="J120" s="40"/>
      <c r="K120" s="40"/>
      <c r="L120" s="67"/>
    </row>
    <row r="121" spans="1:12" x14ac:dyDescent="0.25">
      <c r="A121" s="118"/>
      <c r="B121" s="42" t="s">
        <v>15</v>
      </c>
      <c r="C121" s="2" t="s">
        <v>16</v>
      </c>
      <c r="D121" s="2">
        <v>1</v>
      </c>
      <c r="E121" s="2">
        <f>D121*E120</f>
        <v>1.764</v>
      </c>
      <c r="F121" s="43"/>
      <c r="G121" s="2"/>
      <c r="H121" s="2"/>
      <c r="I121" s="34"/>
      <c r="J121" s="2"/>
      <c r="K121" s="2"/>
      <c r="L121" s="34"/>
    </row>
    <row r="122" spans="1:12" x14ac:dyDescent="0.25">
      <c r="A122" s="119"/>
      <c r="B122" s="42" t="s">
        <v>40</v>
      </c>
      <c r="C122" s="2" t="s">
        <v>22</v>
      </c>
      <c r="D122" s="2">
        <v>1.75</v>
      </c>
      <c r="E122" s="2">
        <f>E120*D122</f>
        <v>3.0870000000000002</v>
      </c>
      <c r="F122" s="2"/>
      <c r="G122" s="2"/>
      <c r="H122" s="2"/>
      <c r="I122" s="2"/>
      <c r="J122" s="2"/>
      <c r="K122" s="2"/>
      <c r="L122" s="2"/>
    </row>
    <row r="123" spans="1:12" x14ac:dyDescent="0.25">
      <c r="A123" s="135" t="s">
        <v>279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1:12" x14ac:dyDescent="0.25">
      <c r="A124" s="122">
        <v>1</v>
      </c>
      <c r="B124" s="37" t="s">
        <v>283</v>
      </c>
      <c r="C124" s="40" t="s">
        <v>14</v>
      </c>
      <c r="D124" s="40"/>
      <c r="E124" s="40">
        <v>8.2799999999999994</v>
      </c>
      <c r="F124" s="41"/>
      <c r="G124" s="41"/>
      <c r="H124" s="41"/>
      <c r="I124" s="68"/>
      <c r="J124" s="41"/>
      <c r="K124" s="41"/>
      <c r="L124" s="68"/>
    </row>
    <row r="125" spans="1:12" x14ac:dyDescent="0.25">
      <c r="A125" s="124"/>
      <c r="B125" s="42" t="s">
        <v>330</v>
      </c>
      <c r="C125" s="2" t="s">
        <v>142</v>
      </c>
      <c r="D125" s="2"/>
      <c r="E125" s="2">
        <v>1</v>
      </c>
      <c r="F125" s="43"/>
      <c r="G125" s="43"/>
      <c r="H125" s="43"/>
      <c r="I125" s="62"/>
      <c r="J125" s="43"/>
      <c r="K125" s="2"/>
      <c r="L125" s="43"/>
    </row>
    <row r="126" spans="1:12" x14ac:dyDescent="0.25">
      <c r="A126" s="122">
        <v>2</v>
      </c>
      <c r="B126" s="37" t="s">
        <v>124</v>
      </c>
      <c r="C126" s="40" t="s">
        <v>14</v>
      </c>
      <c r="D126" s="40"/>
      <c r="E126" s="40">
        <v>1.2749999999999999</v>
      </c>
      <c r="F126" s="41"/>
      <c r="G126" s="41"/>
      <c r="H126" s="41"/>
      <c r="I126" s="68"/>
      <c r="J126" s="41"/>
      <c r="K126" s="41"/>
      <c r="L126" s="68"/>
    </row>
    <row r="127" spans="1:12" x14ac:dyDescent="0.25">
      <c r="A127" s="123"/>
      <c r="B127" s="42" t="s">
        <v>15</v>
      </c>
      <c r="C127" s="2" t="s">
        <v>16</v>
      </c>
      <c r="D127" s="2">
        <v>1</v>
      </c>
      <c r="E127" s="2">
        <f>D127*E126</f>
        <v>1.2749999999999999</v>
      </c>
      <c r="F127" s="43"/>
      <c r="G127" s="43"/>
      <c r="H127" s="43"/>
      <c r="I127" s="62"/>
      <c r="J127" s="43"/>
      <c r="K127" s="43"/>
      <c r="L127" s="62"/>
    </row>
    <row r="128" spans="1:12" x14ac:dyDescent="0.25">
      <c r="A128" s="124"/>
      <c r="B128" s="42" t="s">
        <v>125</v>
      </c>
      <c r="C128" s="2" t="s">
        <v>14</v>
      </c>
      <c r="D128" s="2">
        <v>1.21</v>
      </c>
      <c r="E128" s="2">
        <f>E126*D128</f>
        <v>1.5427499999999998</v>
      </c>
      <c r="F128" s="43"/>
      <c r="G128" s="43"/>
      <c r="H128" s="43"/>
      <c r="I128" s="43"/>
      <c r="J128" s="43"/>
      <c r="K128" s="43"/>
      <c r="L128" s="62"/>
    </row>
    <row r="129" spans="1:12" x14ac:dyDescent="0.25">
      <c r="A129" s="122">
        <v>3</v>
      </c>
      <c r="B129" s="37" t="s">
        <v>126</v>
      </c>
      <c r="C129" s="40" t="s">
        <v>14</v>
      </c>
      <c r="D129" s="40"/>
      <c r="E129" s="40">
        <v>7.0049999999999999</v>
      </c>
      <c r="F129" s="41"/>
      <c r="G129" s="41"/>
      <c r="H129" s="41"/>
      <c r="I129" s="68"/>
      <c r="J129" s="41"/>
      <c r="K129" s="41"/>
      <c r="L129" s="68"/>
    </row>
    <row r="130" spans="1:12" x14ac:dyDescent="0.25">
      <c r="A130" s="124"/>
      <c r="B130" s="42" t="s">
        <v>15</v>
      </c>
      <c r="C130" s="2" t="s">
        <v>16</v>
      </c>
      <c r="D130" s="2">
        <v>1</v>
      </c>
      <c r="E130" s="2">
        <f>D130*E129</f>
        <v>7.0049999999999999</v>
      </c>
      <c r="F130" s="43"/>
      <c r="G130" s="43"/>
      <c r="H130" s="43"/>
      <c r="I130" s="62"/>
      <c r="J130" s="43"/>
      <c r="K130" s="43"/>
      <c r="L130" s="62"/>
    </row>
    <row r="131" spans="1:12" x14ac:dyDescent="0.25">
      <c r="A131" s="122">
        <v>4</v>
      </c>
      <c r="B131" s="38" t="s">
        <v>282</v>
      </c>
      <c r="C131" s="40" t="s">
        <v>127</v>
      </c>
      <c r="D131" s="40"/>
      <c r="E131" s="40">
        <v>2.3940000000000001</v>
      </c>
      <c r="F131" s="43"/>
      <c r="G131" s="54"/>
      <c r="H131" s="59"/>
      <c r="I131" s="54"/>
      <c r="J131" s="59"/>
      <c r="K131" s="59"/>
      <c r="L131" s="54"/>
    </row>
    <row r="132" spans="1:12" x14ac:dyDescent="0.25">
      <c r="A132" s="123"/>
      <c r="B132" s="42" t="s">
        <v>15</v>
      </c>
      <c r="C132" s="2" t="s">
        <v>16</v>
      </c>
      <c r="D132" s="2">
        <v>1</v>
      </c>
      <c r="E132" s="2">
        <f>E131*D132</f>
        <v>2.3940000000000001</v>
      </c>
      <c r="F132" s="43"/>
      <c r="G132" s="43"/>
      <c r="H132" s="59"/>
      <c r="I132" s="54"/>
      <c r="J132" s="59"/>
      <c r="K132" s="59"/>
      <c r="L132" s="54"/>
    </row>
    <row r="133" spans="1:12" x14ac:dyDescent="0.25">
      <c r="A133" s="123"/>
      <c r="B133" s="42" t="s">
        <v>145</v>
      </c>
      <c r="C133" s="2" t="s">
        <v>16</v>
      </c>
      <c r="D133" s="2">
        <v>1.02</v>
      </c>
      <c r="E133" s="2">
        <f>E131*D133</f>
        <v>2.4418800000000003</v>
      </c>
      <c r="F133" s="59"/>
      <c r="G133" s="54"/>
      <c r="H133" s="59"/>
      <c r="I133" s="54"/>
      <c r="J133" s="59"/>
      <c r="K133" s="59"/>
      <c r="L133" s="54"/>
    </row>
    <row r="134" spans="1:12" x14ac:dyDescent="0.25">
      <c r="A134" s="123"/>
      <c r="B134" s="42" t="s">
        <v>164</v>
      </c>
      <c r="C134" s="2" t="s">
        <v>22</v>
      </c>
      <c r="D134" s="2"/>
      <c r="E134" s="2">
        <v>0.13100000000000001</v>
      </c>
      <c r="F134" s="43"/>
      <c r="G134" s="54"/>
      <c r="H134" s="59"/>
      <c r="I134" s="54"/>
      <c r="J134" s="59"/>
      <c r="K134" s="59"/>
      <c r="L134" s="54"/>
    </row>
    <row r="135" spans="1:12" x14ac:dyDescent="0.25">
      <c r="A135" s="124"/>
      <c r="B135" s="42" t="s">
        <v>48</v>
      </c>
      <c r="C135" s="2" t="s">
        <v>16</v>
      </c>
      <c r="D135" s="2">
        <v>1.5</v>
      </c>
      <c r="E135" s="2">
        <f>E131*D135</f>
        <v>3.5910000000000002</v>
      </c>
      <c r="F135" s="43"/>
      <c r="G135" s="54"/>
      <c r="H135" s="59"/>
      <c r="I135" s="54"/>
      <c r="J135" s="59"/>
      <c r="K135" s="59"/>
      <c r="L135" s="54"/>
    </row>
    <row r="136" spans="1:12" x14ac:dyDescent="0.25">
      <c r="A136" s="122">
        <v>5</v>
      </c>
      <c r="B136" s="37" t="s">
        <v>128</v>
      </c>
      <c r="C136" s="40" t="s">
        <v>14</v>
      </c>
      <c r="D136" s="40"/>
      <c r="E136" s="40">
        <v>1.2749999999999999</v>
      </c>
      <c r="F136" s="41"/>
      <c r="G136" s="41"/>
      <c r="H136" s="41"/>
      <c r="I136" s="68"/>
      <c r="J136" s="41"/>
      <c r="K136" s="41"/>
      <c r="L136" s="68"/>
    </row>
    <row r="137" spans="1:12" x14ac:dyDescent="0.25">
      <c r="A137" s="123"/>
      <c r="B137" s="42" t="s">
        <v>15</v>
      </c>
      <c r="C137" s="2" t="s">
        <v>16</v>
      </c>
      <c r="D137" s="2">
        <v>1</v>
      </c>
      <c r="E137" s="2">
        <f>D137*E136</f>
        <v>1.2749999999999999</v>
      </c>
      <c r="F137" s="43"/>
      <c r="G137" s="43"/>
      <c r="H137" s="43"/>
      <c r="I137" s="62"/>
      <c r="J137" s="43"/>
      <c r="K137" s="43"/>
      <c r="L137" s="62"/>
    </row>
    <row r="138" spans="1:12" x14ac:dyDescent="0.25">
      <c r="A138" s="124"/>
      <c r="B138" s="42" t="s">
        <v>40</v>
      </c>
      <c r="C138" s="2" t="s">
        <v>22</v>
      </c>
      <c r="D138" s="2">
        <v>1.75</v>
      </c>
      <c r="E138" s="2">
        <f>E136*D138</f>
        <v>2.2312499999999997</v>
      </c>
      <c r="F138" s="43"/>
      <c r="G138" s="43"/>
      <c r="H138" s="43"/>
      <c r="I138" s="43"/>
      <c r="J138" s="43"/>
      <c r="K138" s="43"/>
      <c r="L138" s="43"/>
    </row>
    <row r="139" spans="1:12" x14ac:dyDescent="0.25">
      <c r="A139" s="152" t="s">
        <v>252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  <row r="140" spans="1:12" x14ac:dyDescent="0.25">
      <c r="A140" s="122">
        <v>1</v>
      </c>
      <c r="B140" s="37" t="s">
        <v>123</v>
      </c>
      <c r="C140" s="40" t="s">
        <v>14</v>
      </c>
      <c r="D140" s="40"/>
      <c r="E140" s="40">
        <v>4.3499999999999996</v>
      </c>
      <c r="F140" s="40"/>
      <c r="G140" s="41"/>
      <c r="H140" s="41"/>
      <c r="I140" s="41"/>
      <c r="J140" s="41"/>
      <c r="K140" s="41"/>
      <c r="L140" s="41"/>
    </row>
    <row r="141" spans="1:12" x14ac:dyDescent="0.25">
      <c r="A141" s="123"/>
      <c r="B141" s="42" t="s">
        <v>15</v>
      </c>
      <c r="C141" s="2" t="s">
        <v>16</v>
      </c>
      <c r="D141" s="2">
        <v>1</v>
      </c>
      <c r="E141" s="2">
        <f>E140*D141</f>
        <v>4.3499999999999996</v>
      </c>
      <c r="F141" s="2"/>
      <c r="G141" s="43"/>
      <c r="H141" s="43"/>
      <c r="I141" s="43"/>
      <c r="J141" s="43"/>
      <c r="K141" s="43"/>
      <c r="L141" s="43"/>
    </row>
    <row r="142" spans="1:12" x14ac:dyDescent="0.25">
      <c r="A142" s="122">
        <v>2</v>
      </c>
      <c r="B142" s="37" t="s">
        <v>253</v>
      </c>
      <c r="C142" s="40" t="s">
        <v>13</v>
      </c>
      <c r="D142" s="40"/>
      <c r="E142" s="40">
        <v>2</v>
      </c>
      <c r="F142" s="40"/>
      <c r="G142" s="41"/>
      <c r="H142" s="41"/>
      <c r="I142" s="41"/>
      <c r="J142" s="41"/>
      <c r="K142" s="41"/>
      <c r="L142" s="41"/>
    </row>
    <row r="143" spans="1:12" x14ac:dyDescent="0.25">
      <c r="A143" s="123"/>
      <c r="B143" s="42" t="s">
        <v>15</v>
      </c>
      <c r="C143" s="2" t="s">
        <v>16</v>
      </c>
      <c r="D143" s="2">
        <v>1</v>
      </c>
      <c r="E143" s="2">
        <f>E142*D143</f>
        <v>2</v>
      </c>
      <c r="F143" s="2"/>
      <c r="G143" s="43"/>
      <c r="H143" s="43"/>
      <c r="I143" s="43"/>
      <c r="J143" s="43"/>
      <c r="K143" s="43"/>
      <c r="L143" s="43"/>
    </row>
    <row r="144" spans="1:12" x14ac:dyDescent="0.25">
      <c r="A144" s="123"/>
      <c r="B144" s="42" t="s">
        <v>254</v>
      </c>
      <c r="C144" s="2" t="s">
        <v>14</v>
      </c>
      <c r="D144" s="2">
        <v>0.2</v>
      </c>
      <c r="E144" s="2">
        <f>E142*D144</f>
        <v>0.4</v>
      </c>
      <c r="F144" s="2"/>
      <c r="G144" s="43"/>
      <c r="H144" s="43"/>
      <c r="I144" s="43"/>
      <c r="J144" s="43"/>
      <c r="K144" s="43"/>
      <c r="L144" s="43"/>
    </row>
    <row r="145" spans="1:12" x14ac:dyDescent="0.25">
      <c r="A145" s="122">
        <v>3</v>
      </c>
      <c r="B145" s="37" t="s">
        <v>124</v>
      </c>
      <c r="C145" s="40" t="s">
        <v>14</v>
      </c>
      <c r="D145" s="40"/>
      <c r="E145" s="40">
        <v>2</v>
      </c>
      <c r="F145" s="40"/>
      <c r="G145" s="41"/>
      <c r="H145" s="41"/>
      <c r="I145" s="41"/>
      <c r="J145" s="41"/>
      <c r="K145" s="41"/>
      <c r="L145" s="41"/>
    </row>
    <row r="146" spans="1:12" x14ac:dyDescent="0.25">
      <c r="A146" s="123"/>
      <c r="B146" s="42" t="s">
        <v>15</v>
      </c>
      <c r="C146" s="2" t="s">
        <v>16</v>
      </c>
      <c r="D146" s="2">
        <v>1</v>
      </c>
      <c r="E146" s="2">
        <f>E145*D146</f>
        <v>2</v>
      </c>
      <c r="F146" s="2"/>
      <c r="G146" s="43"/>
      <c r="H146" s="43"/>
      <c r="I146" s="43"/>
      <c r="J146" s="43"/>
      <c r="K146" s="43"/>
      <c r="L146" s="43"/>
    </row>
    <row r="147" spans="1:12" x14ac:dyDescent="0.25">
      <c r="A147" s="123"/>
      <c r="B147" s="42" t="s">
        <v>125</v>
      </c>
      <c r="C147" s="2" t="s">
        <v>14</v>
      </c>
      <c r="D147" s="2">
        <v>1.21</v>
      </c>
      <c r="E147" s="2">
        <f>E145*D147</f>
        <v>2.42</v>
      </c>
      <c r="F147" s="2"/>
      <c r="G147" s="43"/>
      <c r="H147" s="43"/>
      <c r="I147" s="43"/>
      <c r="J147" s="43"/>
      <c r="K147" s="43"/>
      <c r="L147" s="43"/>
    </row>
    <row r="148" spans="1:12" x14ac:dyDescent="0.25">
      <c r="A148" s="122">
        <v>4</v>
      </c>
      <c r="B148" s="37" t="s">
        <v>255</v>
      </c>
      <c r="C148" s="40" t="s">
        <v>13</v>
      </c>
      <c r="D148" s="40"/>
      <c r="E148" s="40">
        <v>4.3499999999999996</v>
      </c>
      <c r="F148" s="40"/>
      <c r="G148" s="41"/>
      <c r="H148" s="41"/>
      <c r="I148" s="41"/>
      <c r="J148" s="41"/>
      <c r="K148" s="41"/>
      <c r="L148" s="41"/>
    </row>
    <row r="149" spans="1:12" x14ac:dyDescent="0.25">
      <c r="A149" s="123"/>
      <c r="B149" s="42" t="s">
        <v>15</v>
      </c>
      <c r="C149" s="2" t="s">
        <v>16</v>
      </c>
      <c r="D149" s="2">
        <v>1</v>
      </c>
      <c r="E149" s="2">
        <f>E148*D149</f>
        <v>4.3499999999999996</v>
      </c>
      <c r="F149" s="2"/>
      <c r="G149" s="43"/>
      <c r="H149" s="43"/>
      <c r="I149" s="43"/>
      <c r="J149" s="43"/>
      <c r="K149" s="43"/>
      <c r="L149" s="43"/>
    </row>
    <row r="150" spans="1:12" x14ac:dyDescent="0.25">
      <c r="A150" s="123"/>
      <c r="B150" s="42" t="s">
        <v>256</v>
      </c>
      <c r="C150" s="2" t="s">
        <v>22</v>
      </c>
      <c r="D150" s="2"/>
      <c r="E150" s="2">
        <v>0.32</v>
      </c>
      <c r="F150" s="2"/>
      <c r="G150" s="43"/>
      <c r="H150" s="43"/>
      <c r="I150" s="43"/>
      <c r="J150" s="43"/>
      <c r="K150" s="43"/>
      <c r="L150" s="43"/>
    </row>
    <row r="151" spans="1:12" x14ac:dyDescent="0.25">
      <c r="A151" s="123"/>
      <c r="B151" s="42" t="s">
        <v>17</v>
      </c>
      <c r="C151" s="2" t="s">
        <v>16</v>
      </c>
      <c r="D151" s="2">
        <v>15</v>
      </c>
      <c r="E151" s="2">
        <f>E148*D151</f>
        <v>65.25</v>
      </c>
      <c r="F151" s="2"/>
      <c r="G151" s="43"/>
      <c r="H151" s="43"/>
      <c r="I151" s="43"/>
      <c r="J151" s="43"/>
      <c r="K151" s="43"/>
      <c r="L151" s="43"/>
    </row>
    <row r="152" spans="1:12" x14ac:dyDescent="0.25">
      <c r="A152" s="122">
        <v>5</v>
      </c>
      <c r="B152" s="37" t="s">
        <v>257</v>
      </c>
      <c r="C152" s="40" t="s">
        <v>13</v>
      </c>
      <c r="D152" s="40"/>
      <c r="E152" s="40">
        <v>8.6999999999999993</v>
      </c>
      <c r="F152" s="40"/>
      <c r="G152" s="41"/>
      <c r="H152" s="41"/>
      <c r="I152" s="41"/>
      <c r="J152" s="41"/>
      <c r="K152" s="41"/>
      <c r="L152" s="41"/>
    </row>
    <row r="153" spans="1:12" x14ac:dyDescent="0.25">
      <c r="A153" s="123"/>
      <c r="B153" s="42" t="s">
        <v>15</v>
      </c>
      <c r="C153" s="2" t="s">
        <v>16</v>
      </c>
      <c r="D153" s="2">
        <v>1</v>
      </c>
      <c r="E153" s="2">
        <f>E152*D153</f>
        <v>8.6999999999999993</v>
      </c>
      <c r="F153" s="2"/>
      <c r="G153" s="43"/>
      <c r="H153" s="43"/>
      <c r="I153" s="43"/>
      <c r="J153" s="43"/>
      <c r="K153" s="43"/>
      <c r="L153" s="43"/>
    </row>
    <row r="154" spans="1:12" x14ac:dyDescent="0.25">
      <c r="A154" s="123"/>
      <c r="B154" s="42" t="s">
        <v>310</v>
      </c>
      <c r="C154" s="2" t="s">
        <v>23</v>
      </c>
      <c r="D154" s="2">
        <v>0.25</v>
      </c>
      <c r="E154" s="2">
        <f>E152*D154</f>
        <v>2.1749999999999998</v>
      </c>
      <c r="F154" s="2"/>
      <c r="G154" s="43"/>
      <c r="H154" s="43"/>
      <c r="I154" s="43"/>
      <c r="J154" s="43"/>
      <c r="K154" s="43"/>
      <c r="L154" s="43"/>
    </row>
    <row r="155" spans="1:12" x14ac:dyDescent="0.25">
      <c r="A155" s="123"/>
      <c r="B155" s="42" t="s">
        <v>17</v>
      </c>
      <c r="C155" s="2" t="s">
        <v>16</v>
      </c>
      <c r="D155" s="2">
        <v>0.2</v>
      </c>
      <c r="E155" s="2">
        <f>E152*D155</f>
        <v>1.74</v>
      </c>
      <c r="F155" s="2"/>
      <c r="G155" s="43"/>
      <c r="H155" s="43"/>
      <c r="I155" s="43"/>
      <c r="J155" s="43"/>
      <c r="K155" s="43"/>
      <c r="L155" s="43"/>
    </row>
    <row r="156" spans="1:12" x14ac:dyDescent="0.25">
      <c r="A156" s="122">
        <v>6</v>
      </c>
      <c r="B156" s="37" t="s">
        <v>258</v>
      </c>
      <c r="C156" s="40" t="s">
        <v>19</v>
      </c>
      <c r="D156" s="40"/>
      <c r="E156" s="40">
        <v>1</v>
      </c>
      <c r="F156" s="40"/>
      <c r="G156" s="41"/>
      <c r="H156" s="41"/>
      <c r="I156" s="41"/>
      <c r="J156" s="41"/>
      <c r="K156" s="41"/>
      <c r="L156" s="41"/>
    </row>
    <row r="157" spans="1:12" x14ac:dyDescent="0.25">
      <c r="A157" s="123"/>
      <c r="B157" s="42" t="s">
        <v>15</v>
      </c>
      <c r="C157" s="2" t="s">
        <v>16</v>
      </c>
      <c r="D157" s="2">
        <v>1</v>
      </c>
      <c r="E157" s="2">
        <f>E156*D157</f>
        <v>1</v>
      </c>
      <c r="F157" s="2"/>
      <c r="G157" s="43"/>
      <c r="H157" s="43"/>
      <c r="I157" s="43"/>
      <c r="J157" s="43"/>
      <c r="K157" s="43"/>
      <c r="L157" s="43"/>
    </row>
    <row r="158" spans="1:12" x14ac:dyDescent="0.25">
      <c r="A158" s="123"/>
      <c r="B158" s="42" t="s">
        <v>259</v>
      </c>
      <c r="C158" s="2" t="s">
        <v>19</v>
      </c>
      <c r="D158" s="2">
        <v>1</v>
      </c>
      <c r="E158" s="2">
        <v>1</v>
      </c>
      <c r="F158" s="2"/>
      <c r="G158" s="43"/>
      <c r="H158" s="43"/>
      <c r="I158" s="43"/>
      <c r="J158" s="43"/>
      <c r="K158" s="43"/>
      <c r="L158" s="43"/>
    </row>
    <row r="159" spans="1:12" x14ac:dyDescent="0.25">
      <c r="A159" s="122">
        <v>7</v>
      </c>
      <c r="B159" s="37" t="s">
        <v>260</v>
      </c>
      <c r="C159" s="40" t="s">
        <v>19</v>
      </c>
      <c r="D159" s="40"/>
      <c r="E159" s="40">
        <v>1</v>
      </c>
      <c r="F159" s="40"/>
      <c r="G159" s="41"/>
      <c r="H159" s="41"/>
      <c r="I159" s="41"/>
      <c r="J159" s="41"/>
      <c r="K159" s="41"/>
      <c r="L159" s="41"/>
    </row>
    <row r="160" spans="1:12" x14ac:dyDescent="0.25">
      <c r="A160" s="123"/>
      <c r="B160" s="42" t="s">
        <v>15</v>
      </c>
      <c r="C160" s="2" t="s">
        <v>16</v>
      </c>
      <c r="D160" s="2">
        <v>1</v>
      </c>
      <c r="E160" s="2">
        <f>E159*D160</f>
        <v>1</v>
      </c>
      <c r="F160" s="2"/>
      <c r="G160" s="43"/>
      <c r="H160" s="43"/>
      <c r="I160" s="43"/>
      <c r="J160" s="43"/>
      <c r="K160" s="43"/>
      <c r="L160" s="43"/>
    </row>
    <row r="161" spans="1:12" x14ac:dyDescent="0.25">
      <c r="A161" s="123"/>
      <c r="B161" s="42" t="s">
        <v>261</v>
      </c>
      <c r="C161" s="2" t="s">
        <v>19</v>
      </c>
      <c r="D161" s="2">
        <v>1</v>
      </c>
      <c r="E161" s="2">
        <f>E159*D161</f>
        <v>1</v>
      </c>
      <c r="F161" s="2"/>
      <c r="G161" s="43"/>
      <c r="H161" s="43"/>
      <c r="I161" s="43"/>
      <c r="J161" s="43"/>
      <c r="K161" s="43"/>
      <c r="L161" s="43"/>
    </row>
    <row r="162" spans="1:12" x14ac:dyDescent="0.25">
      <c r="A162" s="122">
        <v>8</v>
      </c>
      <c r="B162" s="37" t="s">
        <v>262</v>
      </c>
      <c r="C162" s="40" t="s">
        <v>19</v>
      </c>
      <c r="D162" s="40"/>
      <c r="E162" s="40">
        <v>8</v>
      </c>
      <c r="F162" s="40"/>
      <c r="G162" s="41"/>
      <c r="H162" s="41"/>
      <c r="I162" s="41"/>
      <c r="J162" s="41"/>
      <c r="K162" s="41"/>
      <c r="L162" s="41"/>
    </row>
    <row r="163" spans="1:12" x14ac:dyDescent="0.25">
      <c r="A163" s="123"/>
      <c r="B163" s="42" t="s">
        <v>15</v>
      </c>
      <c r="C163" s="2" t="s">
        <v>16</v>
      </c>
      <c r="D163" s="2">
        <v>1</v>
      </c>
      <c r="E163" s="2">
        <f>E162*D163</f>
        <v>8</v>
      </c>
      <c r="F163" s="2"/>
      <c r="G163" s="43"/>
      <c r="H163" s="43"/>
      <c r="I163" s="43"/>
      <c r="J163" s="43"/>
      <c r="K163" s="43"/>
      <c r="L163" s="43"/>
    </row>
    <row r="164" spans="1:12" x14ac:dyDescent="0.25">
      <c r="A164" s="123"/>
      <c r="B164" s="42" t="s">
        <v>47</v>
      </c>
      <c r="C164" s="2" t="s">
        <v>21</v>
      </c>
      <c r="D164" s="2"/>
      <c r="E164" s="2">
        <v>1</v>
      </c>
      <c r="F164" s="2"/>
      <c r="G164" s="43"/>
      <c r="H164" s="43"/>
      <c r="I164" s="43"/>
      <c r="J164" s="43"/>
      <c r="K164" s="43"/>
      <c r="L164" s="43"/>
    </row>
    <row r="165" spans="1:12" x14ac:dyDescent="0.25">
      <c r="A165" s="123"/>
      <c r="B165" s="42" t="s">
        <v>263</v>
      </c>
      <c r="C165" s="2" t="s">
        <v>19</v>
      </c>
      <c r="D165" s="2">
        <v>1</v>
      </c>
      <c r="E165" s="2">
        <f>E163*D165</f>
        <v>8</v>
      </c>
      <c r="F165" s="43"/>
      <c r="G165" s="43"/>
      <c r="H165" s="43"/>
      <c r="I165" s="43"/>
      <c r="J165" s="43"/>
      <c r="K165" s="43"/>
      <c r="L165" s="43"/>
    </row>
    <row r="166" spans="1:12" x14ac:dyDescent="0.25">
      <c r="A166" s="123"/>
      <c r="B166" s="42" t="s">
        <v>264</v>
      </c>
      <c r="C166" s="2" t="s">
        <v>21</v>
      </c>
      <c r="D166" s="2"/>
      <c r="E166" s="2">
        <v>1</v>
      </c>
      <c r="F166" s="43"/>
      <c r="G166" s="43"/>
      <c r="H166" s="43"/>
      <c r="I166" s="43"/>
      <c r="J166" s="43"/>
      <c r="K166" s="43"/>
      <c r="L166" s="43"/>
    </row>
    <row r="167" spans="1:12" x14ac:dyDescent="0.25">
      <c r="A167" s="123"/>
      <c r="B167" s="42" t="s">
        <v>17</v>
      </c>
      <c r="C167" s="2" t="s">
        <v>16</v>
      </c>
      <c r="D167" s="2">
        <v>0.1</v>
      </c>
      <c r="E167" s="2">
        <f>D167*E162</f>
        <v>0.8</v>
      </c>
      <c r="F167" s="2"/>
      <c r="G167" s="43"/>
      <c r="H167" s="43"/>
      <c r="I167" s="43"/>
      <c r="J167" s="43"/>
      <c r="K167" s="43"/>
      <c r="L167" s="43"/>
    </row>
    <row r="168" spans="1:12" x14ac:dyDescent="0.25">
      <c r="A168" s="122">
        <v>9</v>
      </c>
      <c r="B168" s="37" t="s">
        <v>265</v>
      </c>
      <c r="C168" s="40" t="s">
        <v>266</v>
      </c>
      <c r="D168" s="40"/>
      <c r="E168" s="40">
        <v>1</v>
      </c>
      <c r="F168" s="40"/>
      <c r="G168" s="41"/>
      <c r="H168" s="41"/>
      <c r="I168" s="41"/>
      <c r="J168" s="41"/>
      <c r="K168" s="41"/>
      <c r="L168" s="41"/>
    </row>
    <row r="169" spans="1:12" x14ac:dyDescent="0.25">
      <c r="A169" s="123"/>
      <c r="B169" s="42" t="s">
        <v>15</v>
      </c>
      <c r="C169" s="2" t="s">
        <v>16</v>
      </c>
      <c r="D169" s="2">
        <v>1</v>
      </c>
      <c r="E169" s="2">
        <f>E168*D169</f>
        <v>1</v>
      </c>
      <c r="F169" s="2"/>
      <c r="G169" s="43"/>
      <c r="H169" s="43"/>
      <c r="I169" s="43"/>
      <c r="J169" s="43"/>
      <c r="K169" s="43"/>
      <c r="L169" s="43"/>
    </row>
    <row r="170" spans="1:12" x14ac:dyDescent="0.25">
      <c r="A170" s="123"/>
      <c r="B170" s="42" t="s">
        <v>267</v>
      </c>
      <c r="C170" s="2" t="s">
        <v>21</v>
      </c>
      <c r="D170" s="2"/>
      <c r="E170" s="2">
        <v>1</v>
      </c>
      <c r="F170" s="2"/>
      <c r="G170" s="43"/>
      <c r="H170" s="43"/>
      <c r="I170" s="43"/>
      <c r="J170" s="43"/>
      <c r="K170" s="43"/>
      <c r="L170" s="43"/>
    </row>
    <row r="171" spans="1:12" x14ac:dyDescent="0.25">
      <c r="A171" s="123"/>
      <c r="B171" s="42" t="s">
        <v>268</v>
      </c>
      <c r="C171" s="2" t="s">
        <v>21</v>
      </c>
      <c r="D171" s="2"/>
      <c r="E171" s="2">
        <v>1</v>
      </c>
      <c r="F171" s="2"/>
      <c r="G171" s="43"/>
      <c r="H171" s="43"/>
      <c r="I171" s="43"/>
      <c r="J171" s="43"/>
      <c r="K171" s="43"/>
      <c r="L171" s="43"/>
    </row>
    <row r="172" spans="1:12" x14ac:dyDescent="0.25">
      <c r="A172" s="123"/>
      <c r="B172" s="42" t="s">
        <v>269</v>
      </c>
      <c r="C172" s="2" t="s">
        <v>21</v>
      </c>
      <c r="D172" s="2"/>
      <c r="E172" s="2">
        <v>2</v>
      </c>
      <c r="F172" s="2"/>
      <c r="G172" s="43"/>
      <c r="H172" s="43"/>
      <c r="I172" s="43"/>
      <c r="J172" s="43"/>
      <c r="K172" s="43"/>
      <c r="L172" s="43"/>
    </row>
    <row r="173" spans="1:12" x14ac:dyDescent="0.25">
      <c r="A173" s="123"/>
      <c r="B173" s="42" t="s">
        <v>270</v>
      </c>
      <c r="C173" s="2" t="s">
        <v>21</v>
      </c>
      <c r="D173" s="2"/>
      <c r="E173" s="2">
        <v>1</v>
      </c>
      <c r="F173" s="2"/>
      <c r="G173" s="43"/>
      <c r="H173" s="43"/>
      <c r="I173" s="43"/>
      <c r="J173" s="43"/>
      <c r="K173" s="43"/>
      <c r="L173" s="43"/>
    </row>
    <row r="174" spans="1:12" x14ac:dyDescent="0.25">
      <c r="A174" s="123"/>
      <c r="B174" s="42" t="s">
        <v>271</v>
      </c>
      <c r="C174" s="2" t="s">
        <v>21</v>
      </c>
      <c r="D174" s="2"/>
      <c r="E174" s="2">
        <v>1</v>
      </c>
      <c r="F174" s="2"/>
      <c r="G174" s="43"/>
      <c r="H174" s="43"/>
      <c r="I174" s="43"/>
      <c r="J174" s="43"/>
      <c r="K174" s="43"/>
      <c r="L174" s="43"/>
    </row>
    <row r="175" spans="1:12" x14ac:dyDescent="0.25">
      <c r="A175" s="123"/>
      <c r="B175" s="42" t="s">
        <v>17</v>
      </c>
      <c r="C175" s="2" t="s">
        <v>16</v>
      </c>
      <c r="D175" s="2"/>
      <c r="E175" s="2">
        <v>1</v>
      </c>
      <c r="F175" s="2"/>
      <c r="G175" s="43"/>
      <c r="H175" s="43"/>
      <c r="I175" s="43"/>
      <c r="J175" s="43"/>
      <c r="K175" s="43"/>
      <c r="L175" s="43"/>
    </row>
    <row r="176" spans="1:12" x14ac:dyDescent="0.25">
      <c r="A176" s="122">
        <v>10</v>
      </c>
      <c r="B176" s="37" t="s">
        <v>272</v>
      </c>
      <c r="C176" s="40" t="s">
        <v>13</v>
      </c>
      <c r="D176" s="40"/>
      <c r="E176" s="40">
        <v>1.46</v>
      </c>
      <c r="F176" s="40"/>
      <c r="G176" s="41"/>
      <c r="H176" s="41"/>
      <c r="I176" s="41"/>
      <c r="J176" s="41"/>
      <c r="K176" s="41"/>
      <c r="L176" s="41"/>
    </row>
    <row r="177" spans="1:12" x14ac:dyDescent="0.25">
      <c r="A177" s="123"/>
      <c r="B177" s="42" t="s">
        <v>15</v>
      </c>
      <c r="C177" s="2" t="s">
        <v>16</v>
      </c>
      <c r="D177" s="2">
        <v>1</v>
      </c>
      <c r="E177" s="2">
        <f>E176*D177</f>
        <v>1.46</v>
      </c>
      <c r="F177" s="2"/>
      <c r="G177" s="43"/>
      <c r="H177" s="43"/>
      <c r="I177" s="43"/>
      <c r="J177" s="43"/>
      <c r="K177" s="43"/>
      <c r="L177" s="43"/>
    </row>
    <row r="178" spans="1:12" x14ac:dyDescent="0.25">
      <c r="A178" s="123"/>
      <c r="B178" s="42" t="s">
        <v>273</v>
      </c>
      <c r="C178" s="2" t="s">
        <v>13</v>
      </c>
      <c r="D178" s="2">
        <v>1</v>
      </c>
      <c r="E178" s="2">
        <f>E176*D178</f>
        <v>1.46</v>
      </c>
      <c r="F178" s="2"/>
      <c r="G178" s="43"/>
      <c r="H178" s="43"/>
      <c r="I178" s="43"/>
      <c r="J178" s="43"/>
      <c r="K178" s="43"/>
      <c r="L178" s="43"/>
    </row>
    <row r="179" spans="1:12" x14ac:dyDescent="0.25">
      <c r="A179" s="123"/>
      <c r="B179" s="42" t="s">
        <v>17</v>
      </c>
      <c r="C179" s="2" t="s">
        <v>16</v>
      </c>
      <c r="D179" s="2"/>
      <c r="E179" s="2">
        <v>1</v>
      </c>
      <c r="F179" s="2"/>
      <c r="G179" s="43"/>
      <c r="H179" s="43"/>
      <c r="I179" s="43"/>
      <c r="J179" s="43"/>
      <c r="K179" s="43"/>
      <c r="L179" s="43"/>
    </row>
    <row r="180" spans="1:12" ht="25.5" x14ac:dyDescent="0.25">
      <c r="A180" s="122">
        <v>11</v>
      </c>
      <c r="B180" s="38" t="s">
        <v>274</v>
      </c>
      <c r="C180" s="40" t="s">
        <v>19</v>
      </c>
      <c r="D180" s="40"/>
      <c r="E180" s="40">
        <v>23.6</v>
      </c>
      <c r="F180" s="40"/>
      <c r="G180" s="41"/>
      <c r="H180" s="41"/>
      <c r="I180" s="41"/>
      <c r="J180" s="41"/>
      <c r="K180" s="41"/>
      <c r="L180" s="41"/>
    </row>
    <row r="181" spans="1:12" x14ac:dyDescent="0.25">
      <c r="A181" s="123"/>
      <c r="B181" s="42" t="s">
        <v>15</v>
      </c>
      <c r="C181" s="2" t="s">
        <v>16</v>
      </c>
      <c r="D181" s="2">
        <v>1</v>
      </c>
      <c r="E181" s="2">
        <f>E180*D181</f>
        <v>23.6</v>
      </c>
      <c r="F181" s="2"/>
      <c r="G181" s="43"/>
      <c r="H181" s="43"/>
      <c r="I181" s="43"/>
      <c r="J181" s="43"/>
      <c r="K181" s="43"/>
      <c r="L181" s="43"/>
    </row>
    <row r="182" spans="1:12" x14ac:dyDescent="0.25">
      <c r="A182" s="123"/>
      <c r="B182" s="42" t="s">
        <v>275</v>
      </c>
      <c r="C182" s="2" t="s">
        <v>19</v>
      </c>
      <c r="D182" s="2">
        <v>1</v>
      </c>
      <c r="E182" s="2">
        <f>E180*D182</f>
        <v>23.6</v>
      </c>
      <c r="F182" s="2"/>
      <c r="G182" s="43"/>
      <c r="H182" s="43"/>
      <c r="I182" s="43"/>
      <c r="J182" s="43"/>
      <c r="K182" s="43"/>
      <c r="L182" s="43"/>
    </row>
    <row r="183" spans="1:12" x14ac:dyDescent="0.25">
      <c r="A183" s="124"/>
      <c r="B183" s="42" t="s">
        <v>17</v>
      </c>
      <c r="C183" s="2" t="s">
        <v>16</v>
      </c>
      <c r="D183" s="2">
        <v>0.5</v>
      </c>
      <c r="E183" s="2">
        <f>E180*D183</f>
        <v>11.8</v>
      </c>
      <c r="F183" s="2"/>
      <c r="G183" s="43"/>
      <c r="H183" s="43"/>
      <c r="I183" s="43"/>
      <c r="J183" s="43"/>
      <c r="K183" s="43"/>
      <c r="L183" s="43"/>
    </row>
    <row r="184" spans="1:12" x14ac:dyDescent="0.25">
      <c r="A184" s="3"/>
      <c r="B184" s="11" t="s">
        <v>7</v>
      </c>
      <c r="C184" s="12"/>
      <c r="D184" s="13"/>
      <c r="E184" s="14"/>
      <c r="F184" s="15"/>
      <c r="G184" s="15">
        <f>SUM(G9:G183)</f>
        <v>0</v>
      </c>
      <c r="H184" s="15"/>
      <c r="I184" s="15"/>
      <c r="J184" s="15"/>
      <c r="K184" s="15"/>
      <c r="L184" s="15">
        <f>SUM(L9:L183)</f>
        <v>0</v>
      </c>
    </row>
    <row r="185" spans="1:12" x14ac:dyDescent="0.25">
      <c r="A185" s="3"/>
      <c r="B185" s="6" t="s">
        <v>32</v>
      </c>
      <c r="C185" s="16">
        <v>0.05</v>
      </c>
      <c r="D185" s="13"/>
      <c r="E185" s="14"/>
      <c r="F185" s="15"/>
      <c r="G185" s="15"/>
      <c r="H185" s="15"/>
      <c r="I185" s="15"/>
      <c r="J185" s="15"/>
      <c r="K185" s="15"/>
      <c r="L185" s="7">
        <f>G184*C185</f>
        <v>0</v>
      </c>
    </row>
    <row r="186" spans="1:12" x14ac:dyDescent="0.25">
      <c r="A186" s="3"/>
      <c r="B186" s="17" t="s">
        <v>7</v>
      </c>
      <c r="C186" s="16"/>
      <c r="D186" s="13"/>
      <c r="E186" s="14"/>
      <c r="F186" s="15"/>
      <c r="G186" s="15"/>
      <c r="H186" s="15"/>
      <c r="I186" s="15"/>
      <c r="J186" s="15"/>
      <c r="K186" s="15"/>
      <c r="L186" s="7">
        <f>L185+L184</f>
        <v>0</v>
      </c>
    </row>
    <row r="187" spans="1:12" x14ac:dyDescent="0.25">
      <c r="A187" s="3"/>
      <c r="B187" s="18" t="s">
        <v>33</v>
      </c>
      <c r="C187" s="19">
        <v>0.1</v>
      </c>
      <c r="D187" s="13"/>
      <c r="E187" s="14"/>
      <c r="F187" s="15"/>
      <c r="G187" s="15"/>
      <c r="H187" s="15"/>
      <c r="I187" s="15"/>
      <c r="J187" s="15"/>
      <c r="K187" s="15"/>
      <c r="L187" s="7">
        <f>L186*C187</f>
        <v>0</v>
      </c>
    </row>
    <row r="188" spans="1:12" x14ac:dyDescent="0.25">
      <c r="A188" s="3"/>
      <c r="B188" s="17" t="s">
        <v>7</v>
      </c>
      <c r="C188" s="19"/>
      <c r="D188" s="13"/>
      <c r="E188" s="14"/>
      <c r="F188" s="15"/>
      <c r="G188" s="15"/>
      <c r="H188" s="15"/>
      <c r="I188" s="15"/>
      <c r="J188" s="15"/>
      <c r="K188" s="15"/>
      <c r="L188" s="7">
        <f>L187+L186</f>
        <v>0</v>
      </c>
    </row>
    <row r="189" spans="1:12" x14ac:dyDescent="0.25">
      <c r="A189" s="3"/>
      <c r="B189" s="20" t="s">
        <v>34</v>
      </c>
      <c r="C189" s="16">
        <v>0.08</v>
      </c>
      <c r="D189" s="6"/>
      <c r="E189" s="21"/>
      <c r="F189" s="20"/>
      <c r="G189" s="22"/>
      <c r="H189" s="22"/>
      <c r="I189" s="22"/>
      <c r="J189" s="31"/>
      <c r="K189" s="31"/>
      <c r="L189" s="32">
        <f>L188*C189</f>
        <v>0</v>
      </c>
    </row>
    <row r="190" spans="1:12" x14ac:dyDescent="0.25">
      <c r="A190" s="3"/>
      <c r="B190" s="17" t="s">
        <v>7</v>
      </c>
      <c r="C190" s="24"/>
      <c r="D190" s="24"/>
      <c r="E190" s="24"/>
      <c r="F190" s="24"/>
      <c r="G190" s="25"/>
      <c r="H190" s="25"/>
      <c r="I190" s="25"/>
      <c r="J190" s="25"/>
      <c r="K190" s="25"/>
      <c r="L190" s="8">
        <f>SUM(L188:L189)</f>
        <v>0</v>
      </c>
    </row>
    <row r="191" spans="1:12" x14ac:dyDescent="0.25">
      <c r="A191" s="3"/>
      <c r="B191" s="26" t="s">
        <v>35</v>
      </c>
      <c r="C191" s="27">
        <v>0.05</v>
      </c>
      <c r="D191" s="28"/>
      <c r="E191" s="28"/>
      <c r="F191" s="28"/>
      <c r="G191" s="28"/>
      <c r="H191" s="28"/>
      <c r="I191" s="28"/>
      <c r="J191" s="28"/>
      <c r="K191" s="28"/>
      <c r="L191" s="8">
        <f>L190*C191</f>
        <v>0</v>
      </c>
    </row>
    <row r="192" spans="1:12" x14ac:dyDescent="0.25">
      <c r="A192" s="3"/>
      <c r="B192" s="17" t="s">
        <v>7</v>
      </c>
      <c r="C192" s="29"/>
      <c r="D192" s="28"/>
      <c r="E192" s="28"/>
      <c r="F192" s="28"/>
      <c r="G192" s="28"/>
      <c r="H192" s="28"/>
      <c r="I192" s="28"/>
      <c r="J192" s="28"/>
      <c r="K192" s="28"/>
      <c r="L192" s="8">
        <f>SUM(L190:L191)</f>
        <v>0</v>
      </c>
    </row>
    <row r="193" spans="1:12" x14ac:dyDescent="0.25">
      <c r="A193" s="3"/>
      <c r="B193" s="26" t="s">
        <v>36</v>
      </c>
      <c r="C193" s="27">
        <v>0.18</v>
      </c>
      <c r="D193" s="28"/>
      <c r="E193" s="28"/>
      <c r="F193" s="28"/>
      <c r="G193" s="28"/>
      <c r="H193" s="28"/>
      <c r="I193" s="28"/>
      <c r="J193" s="28"/>
      <c r="K193" s="28"/>
      <c r="L193" s="8">
        <f>L192*C193</f>
        <v>0</v>
      </c>
    </row>
    <row r="194" spans="1:12" x14ac:dyDescent="0.25">
      <c r="A194" s="3"/>
      <c r="B194" s="28" t="s">
        <v>37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30">
        <f>L193+L192</f>
        <v>0</v>
      </c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</sheetData>
  <mergeCells count="67">
    <mergeCell ref="B2:F2"/>
    <mergeCell ref="D4:F4"/>
    <mergeCell ref="A6:A7"/>
    <mergeCell ref="B6:B7"/>
    <mergeCell ref="C6:C7"/>
    <mergeCell ref="D6:E6"/>
    <mergeCell ref="F6:G6"/>
    <mergeCell ref="A29:L29"/>
    <mergeCell ref="H6:I6"/>
    <mergeCell ref="J6:K6"/>
    <mergeCell ref="L6:L7"/>
    <mergeCell ref="A9:L9"/>
    <mergeCell ref="A10:A12"/>
    <mergeCell ref="A13:L13"/>
    <mergeCell ref="A14:A15"/>
    <mergeCell ref="A16:A17"/>
    <mergeCell ref="A26:A28"/>
    <mergeCell ref="A24:A25"/>
    <mergeCell ref="A20:A21"/>
    <mergeCell ref="A18:A19"/>
    <mergeCell ref="A22:A23"/>
    <mergeCell ref="A156:A158"/>
    <mergeCell ref="A159:A161"/>
    <mergeCell ref="A162:A167"/>
    <mergeCell ref="A168:A175"/>
    <mergeCell ref="A139:L139"/>
    <mergeCell ref="A140:A141"/>
    <mergeCell ref="A142:A144"/>
    <mergeCell ref="A145:A147"/>
    <mergeCell ref="A148:A151"/>
    <mergeCell ref="A176:A179"/>
    <mergeCell ref="A180:A183"/>
    <mergeCell ref="A94:L94"/>
    <mergeCell ref="A95:A96"/>
    <mergeCell ref="A97:A98"/>
    <mergeCell ref="A99:A101"/>
    <mergeCell ref="A102:A103"/>
    <mergeCell ref="A104:A108"/>
    <mergeCell ref="A109:A111"/>
    <mergeCell ref="A112:L112"/>
    <mergeCell ref="A113:A114"/>
    <mergeCell ref="A115:A117"/>
    <mergeCell ref="A118:A119"/>
    <mergeCell ref="A120:A122"/>
    <mergeCell ref="A123:L123"/>
    <mergeCell ref="A152:A155"/>
    <mergeCell ref="A124:A125"/>
    <mergeCell ref="A126:A128"/>
    <mergeCell ref="A129:A130"/>
    <mergeCell ref="A131:A135"/>
    <mergeCell ref="A136:A138"/>
    <mergeCell ref="A30:A32"/>
    <mergeCell ref="A54:A58"/>
    <mergeCell ref="A59:A62"/>
    <mergeCell ref="A63:A65"/>
    <mergeCell ref="A66:A68"/>
    <mergeCell ref="A36:A38"/>
    <mergeCell ref="A39:A43"/>
    <mergeCell ref="A44:A48"/>
    <mergeCell ref="A49:A53"/>
    <mergeCell ref="A33:A35"/>
    <mergeCell ref="A91:A93"/>
    <mergeCell ref="A69:A73"/>
    <mergeCell ref="A74:A78"/>
    <mergeCell ref="A79:A83"/>
    <mergeCell ref="A84:A87"/>
    <mergeCell ref="A88:A9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55"/>
  <sheetViews>
    <sheetView topLeftCell="A30" workbookViewId="0">
      <selection activeCell="Q48" sqref="Q48"/>
    </sheetView>
  </sheetViews>
  <sheetFormatPr defaultRowHeight="15" x14ac:dyDescent="0.25"/>
  <cols>
    <col min="1" max="1" width="4" style="9" customWidth="1"/>
    <col min="2" max="2" width="48" style="10" customWidth="1"/>
    <col min="3" max="3" width="9.140625" style="33"/>
    <col min="4" max="4" width="10.42578125" style="33" customWidth="1"/>
    <col min="5" max="11" width="9.140625" style="33"/>
    <col min="12" max="12" width="18.42578125" style="33" customWidth="1"/>
    <col min="13" max="16384" width="9.140625" style="9"/>
  </cols>
  <sheetData>
    <row r="2" spans="1:12" ht="65.25" customHeight="1" x14ac:dyDescent="0.25">
      <c r="B2" s="157" t="s">
        <v>332</v>
      </c>
      <c r="C2" s="157"/>
      <c r="D2" s="157"/>
      <c r="E2" s="157"/>
    </row>
    <row r="4" spans="1:12" x14ac:dyDescent="0.25">
      <c r="D4" s="151" t="s">
        <v>12</v>
      </c>
      <c r="E4" s="151"/>
      <c r="F4" s="151"/>
    </row>
    <row r="6" spans="1:12" ht="50.25" customHeight="1" x14ac:dyDescent="0.25">
      <c r="A6" s="150" t="s">
        <v>9</v>
      </c>
      <c r="B6" s="143" t="s">
        <v>0</v>
      </c>
      <c r="C6" s="143" t="s">
        <v>1</v>
      </c>
      <c r="D6" s="148" t="s">
        <v>2</v>
      </c>
      <c r="E6" s="149"/>
      <c r="F6" s="148" t="s">
        <v>5</v>
      </c>
      <c r="G6" s="149"/>
      <c r="H6" s="148" t="s">
        <v>8</v>
      </c>
      <c r="I6" s="149"/>
      <c r="J6" s="141" t="s">
        <v>10</v>
      </c>
      <c r="K6" s="142"/>
      <c r="L6" s="143" t="s">
        <v>7</v>
      </c>
    </row>
    <row r="7" spans="1:12" ht="80.25" customHeight="1" x14ac:dyDescent="0.25">
      <c r="A7" s="150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x14ac:dyDescent="0.25">
      <c r="A9" s="135" t="s">
        <v>42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x14ac:dyDescent="0.25">
      <c r="A10" s="125">
        <v>1</v>
      </c>
      <c r="B10" s="38" t="s">
        <v>311</v>
      </c>
      <c r="C10" s="40" t="s">
        <v>19</v>
      </c>
      <c r="D10" s="40"/>
      <c r="E10" s="40">
        <v>12</v>
      </c>
      <c r="F10" s="40"/>
      <c r="G10" s="40"/>
      <c r="H10" s="40"/>
      <c r="I10" s="40"/>
      <c r="J10" s="40"/>
      <c r="K10" s="40"/>
      <c r="L10" s="40"/>
    </row>
    <row r="11" spans="1:12" x14ac:dyDescent="0.25">
      <c r="A11" s="126"/>
      <c r="B11" s="42" t="s">
        <v>15</v>
      </c>
      <c r="C11" s="2" t="s">
        <v>16</v>
      </c>
      <c r="D11" s="2">
        <v>1</v>
      </c>
      <c r="E11" s="2">
        <f>E10*D11</f>
        <v>12</v>
      </c>
      <c r="F11" s="2"/>
      <c r="G11" s="2"/>
      <c r="H11" s="2"/>
      <c r="I11" s="2"/>
      <c r="J11" s="2"/>
      <c r="K11" s="2"/>
      <c r="L11" s="2"/>
    </row>
    <row r="12" spans="1:12" x14ac:dyDescent="0.25">
      <c r="A12" s="126"/>
      <c r="B12" s="60" t="s">
        <v>333</v>
      </c>
      <c r="C12" s="2" t="s">
        <v>19</v>
      </c>
      <c r="D12" s="2">
        <v>1.02</v>
      </c>
      <c r="E12" s="2">
        <f>E10*D12</f>
        <v>12.24</v>
      </c>
      <c r="F12" s="43"/>
      <c r="G12" s="2"/>
      <c r="H12" s="2"/>
      <c r="I12" s="2"/>
      <c r="J12" s="2"/>
      <c r="K12" s="2"/>
      <c r="L12" s="2"/>
    </row>
    <row r="13" spans="1:12" x14ac:dyDescent="0.25">
      <c r="A13" s="127"/>
      <c r="B13" s="42" t="s">
        <v>48</v>
      </c>
      <c r="C13" s="2" t="s">
        <v>16</v>
      </c>
      <c r="D13" s="2">
        <v>0.25</v>
      </c>
      <c r="E13" s="2">
        <f>E10*D13</f>
        <v>3</v>
      </c>
      <c r="F13" s="43"/>
      <c r="G13" s="2"/>
      <c r="H13" s="2"/>
      <c r="I13" s="2"/>
      <c r="J13" s="2"/>
      <c r="K13" s="2"/>
      <c r="L13" s="2"/>
    </row>
    <row r="14" spans="1:12" x14ac:dyDescent="0.25">
      <c r="A14" s="125">
        <v>2</v>
      </c>
      <c r="B14" s="38" t="s">
        <v>149</v>
      </c>
      <c r="C14" s="40" t="s">
        <v>19</v>
      </c>
      <c r="D14" s="40"/>
      <c r="E14" s="40">
        <v>10</v>
      </c>
      <c r="F14" s="40"/>
      <c r="G14" s="40"/>
      <c r="H14" s="40"/>
      <c r="I14" s="40"/>
      <c r="J14" s="40"/>
      <c r="K14" s="40"/>
      <c r="L14" s="40"/>
    </row>
    <row r="15" spans="1:12" x14ac:dyDescent="0.25">
      <c r="A15" s="126"/>
      <c r="B15" s="42" t="s">
        <v>15</v>
      </c>
      <c r="C15" s="2" t="s">
        <v>16</v>
      </c>
      <c r="D15" s="2">
        <v>1</v>
      </c>
      <c r="E15" s="2">
        <f>E14*D15</f>
        <v>10</v>
      </c>
      <c r="F15" s="2"/>
      <c r="G15" s="2"/>
      <c r="H15" s="2"/>
      <c r="I15" s="2"/>
      <c r="J15" s="2"/>
      <c r="K15" s="2"/>
      <c r="L15" s="2"/>
    </row>
    <row r="16" spans="1:12" x14ac:dyDescent="0.25">
      <c r="A16" s="126"/>
      <c r="B16" s="42" t="s">
        <v>150</v>
      </c>
      <c r="C16" s="2" t="s">
        <v>19</v>
      </c>
      <c r="D16" s="2">
        <v>1.02</v>
      </c>
      <c r="E16" s="2">
        <f>E14*D16</f>
        <v>10.199999999999999</v>
      </c>
      <c r="F16" s="43"/>
      <c r="G16" s="2"/>
      <c r="H16" s="2"/>
      <c r="I16" s="2"/>
      <c r="J16" s="2"/>
      <c r="K16" s="2"/>
      <c r="L16" s="2"/>
    </row>
    <row r="17" spans="1:12" x14ac:dyDescent="0.25">
      <c r="A17" s="127"/>
      <c r="B17" s="42" t="s">
        <v>48</v>
      </c>
      <c r="C17" s="2" t="s">
        <v>16</v>
      </c>
      <c r="D17" s="2">
        <v>0.25</v>
      </c>
      <c r="E17" s="2">
        <f>E14*D17</f>
        <v>2.5</v>
      </c>
      <c r="F17" s="43"/>
      <c r="G17" s="2"/>
      <c r="H17" s="2"/>
      <c r="I17" s="2"/>
      <c r="J17" s="2"/>
      <c r="K17" s="2"/>
      <c r="L17" s="2"/>
    </row>
    <row r="18" spans="1:12" x14ac:dyDescent="0.25">
      <c r="A18" s="125">
        <v>3</v>
      </c>
      <c r="B18" s="38" t="s">
        <v>151</v>
      </c>
      <c r="C18" s="40" t="s">
        <v>19</v>
      </c>
      <c r="D18" s="40"/>
      <c r="E18" s="40">
        <v>13</v>
      </c>
      <c r="F18" s="43"/>
      <c r="G18" s="2"/>
      <c r="H18" s="2"/>
      <c r="I18" s="2"/>
      <c r="J18" s="2"/>
      <c r="K18" s="2"/>
      <c r="L18" s="2"/>
    </row>
    <row r="19" spans="1:12" x14ac:dyDescent="0.25">
      <c r="A19" s="126"/>
      <c r="B19" s="42" t="s">
        <v>15</v>
      </c>
      <c r="C19" s="2" t="s">
        <v>16</v>
      </c>
      <c r="D19" s="2">
        <v>1</v>
      </c>
      <c r="E19" s="2">
        <f>E18*D19</f>
        <v>13</v>
      </c>
      <c r="F19" s="2"/>
      <c r="G19" s="2"/>
      <c r="H19" s="2"/>
      <c r="I19" s="2"/>
      <c r="J19" s="2"/>
      <c r="K19" s="2"/>
      <c r="L19" s="2"/>
    </row>
    <row r="20" spans="1:12" x14ac:dyDescent="0.25">
      <c r="A20" s="126"/>
      <c r="B20" s="42" t="s">
        <v>152</v>
      </c>
      <c r="C20" s="2" t="s">
        <v>19</v>
      </c>
      <c r="D20" s="2">
        <v>1.02</v>
      </c>
      <c r="E20" s="2">
        <f>E18*D20</f>
        <v>13.26</v>
      </c>
      <c r="F20" s="43"/>
      <c r="G20" s="2"/>
      <c r="H20" s="2"/>
      <c r="I20" s="2"/>
      <c r="J20" s="2"/>
      <c r="K20" s="2"/>
      <c r="L20" s="2"/>
    </row>
    <row r="21" spans="1:12" x14ac:dyDescent="0.25">
      <c r="A21" s="127"/>
      <c r="B21" s="42" t="s">
        <v>48</v>
      </c>
      <c r="C21" s="2" t="s">
        <v>16</v>
      </c>
      <c r="D21" s="2">
        <v>0.25</v>
      </c>
      <c r="E21" s="2">
        <f>E18*D21</f>
        <v>3.25</v>
      </c>
      <c r="F21" s="43"/>
      <c r="G21" s="2"/>
      <c r="H21" s="2"/>
      <c r="I21" s="2"/>
      <c r="J21" s="2"/>
      <c r="K21" s="2"/>
      <c r="L21" s="2"/>
    </row>
    <row r="22" spans="1:12" x14ac:dyDescent="0.25">
      <c r="A22" s="122">
        <v>4</v>
      </c>
      <c r="B22" s="37" t="s">
        <v>43</v>
      </c>
      <c r="C22" s="40" t="s">
        <v>19</v>
      </c>
      <c r="D22" s="40"/>
      <c r="E22" s="40">
        <v>14</v>
      </c>
      <c r="F22" s="41"/>
      <c r="G22" s="40"/>
      <c r="H22" s="40"/>
      <c r="I22" s="40"/>
      <c r="J22" s="40"/>
      <c r="K22" s="40"/>
      <c r="L22" s="40"/>
    </row>
    <row r="23" spans="1:12" x14ac:dyDescent="0.25">
      <c r="A23" s="123"/>
      <c r="B23" s="42" t="s">
        <v>15</v>
      </c>
      <c r="C23" s="2" t="s">
        <v>16</v>
      </c>
      <c r="D23" s="2">
        <v>1</v>
      </c>
      <c r="E23" s="2">
        <f>E22*D23</f>
        <v>14</v>
      </c>
      <c r="F23" s="2"/>
      <c r="G23" s="2"/>
      <c r="H23" s="2"/>
      <c r="I23" s="2"/>
      <c r="J23" s="2"/>
      <c r="K23" s="2"/>
      <c r="L23" s="2"/>
    </row>
    <row r="24" spans="1:12" x14ac:dyDescent="0.25">
      <c r="A24" s="123"/>
      <c r="B24" s="42" t="s">
        <v>70</v>
      </c>
      <c r="C24" s="2" t="s">
        <v>19</v>
      </c>
      <c r="D24" s="2">
        <v>1.02</v>
      </c>
      <c r="E24" s="2">
        <f>E22*D24</f>
        <v>14.280000000000001</v>
      </c>
      <c r="F24" s="43"/>
      <c r="G24" s="2"/>
      <c r="H24" s="2"/>
      <c r="I24" s="2"/>
      <c r="J24" s="2"/>
      <c r="K24" s="2"/>
      <c r="L24" s="2"/>
    </row>
    <row r="25" spans="1:12" x14ac:dyDescent="0.25">
      <c r="A25" s="124"/>
      <c r="B25" s="42" t="s">
        <v>48</v>
      </c>
      <c r="C25" s="2" t="s">
        <v>16</v>
      </c>
      <c r="D25" s="2">
        <v>0.25</v>
      </c>
      <c r="E25" s="2">
        <f>E22*D25</f>
        <v>3.5</v>
      </c>
      <c r="F25" s="43"/>
      <c r="G25" s="2"/>
      <c r="H25" s="2"/>
      <c r="I25" s="2"/>
      <c r="J25" s="2"/>
      <c r="K25" s="2"/>
      <c r="L25" s="2"/>
    </row>
    <row r="26" spans="1:12" x14ac:dyDescent="0.25">
      <c r="A26" s="122">
        <v>5</v>
      </c>
      <c r="B26" s="37" t="s">
        <v>69</v>
      </c>
      <c r="C26" s="40" t="s">
        <v>19</v>
      </c>
      <c r="D26" s="40"/>
      <c r="E26" s="40">
        <v>16.5</v>
      </c>
      <c r="F26" s="41"/>
      <c r="G26" s="40"/>
      <c r="H26" s="40"/>
      <c r="I26" s="40"/>
      <c r="J26" s="40"/>
      <c r="K26" s="40"/>
      <c r="L26" s="40"/>
    </row>
    <row r="27" spans="1:12" x14ac:dyDescent="0.25">
      <c r="A27" s="123"/>
      <c r="B27" s="42" t="s">
        <v>15</v>
      </c>
      <c r="C27" s="2" t="s">
        <v>16</v>
      </c>
      <c r="D27" s="2">
        <v>1</v>
      </c>
      <c r="E27" s="2">
        <f>E26*D27</f>
        <v>16.5</v>
      </c>
      <c r="F27" s="2"/>
      <c r="G27" s="2"/>
      <c r="H27" s="2"/>
      <c r="I27" s="2"/>
      <c r="J27" s="2"/>
      <c r="K27" s="2"/>
      <c r="L27" s="2"/>
    </row>
    <row r="28" spans="1:12" x14ac:dyDescent="0.25">
      <c r="A28" s="123"/>
      <c r="B28" s="42" t="s">
        <v>70</v>
      </c>
      <c r="C28" s="2" t="s">
        <v>19</v>
      </c>
      <c r="D28" s="2">
        <v>1.02</v>
      </c>
      <c r="E28" s="2">
        <f>E26*D28</f>
        <v>16.830000000000002</v>
      </c>
      <c r="F28" s="43"/>
      <c r="G28" s="2"/>
      <c r="H28" s="2"/>
      <c r="I28" s="2"/>
      <c r="J28" s="2"/>
      <c r="K28" s="2"/>
      <c r="L28" s="2"/>
    </row>
    <row r="29" spans="1:12" x14ac:dyDescent="0.25">
      <c r="A29" s="124"/>
      <c r="B29" s="42" t="s">
        <v>48</v>
      </c>
      <c r="C29" s="2" t="s">
        <v>16</v>
      </c>
      <c r="D29" s="2">
        <v>0.25</v>
      </c>
      <c r="E29" s="2">
        <f>E26*D29</f>
        <v>4.125</v>
      </c>
      <c r="F29" s="43"/>
      <c r="G29" s="2"/>
      <c r="H29" s="2"/>
      <c r="I29" s="2"/>
      <c r="J29" s="2"/>
      <c r="K29" s="2"/>
      <c r="L29" s="2"/>
    </row>
    <row r="30" spans="1:12" x14ac:dyDescent="0.25">
      <c r="A30" s="122">
        <v>6</v>
      </c>
      <c r="B30" s="37" t="s">
        <v>71</v>
      </c>
      <c r="C30" s="40" t="s">
        <v>21</v>
      </c>
      <c r="D30" s="40"/>
      <c r="E30" s="40">
        <v>7</v>
      </c>
      <c r="F30" s="41"/>
      <c r="G30" s="40"/>
      <c r="H30" s="40"/>
      <c r="I30" s="40"/>
      <c r="J30" s="40"/>
      <c r="K30" s="40"/>
      <c r="L30" s="40"/>
    </row>
    <row r="31" spans="1:12" x14ac:dyDescent="0.25">
      <c r="A31" s="123"/>
      <c r="B31" s="42" t="s">
        <v>15</v>
      </c>
      <c r="C31" s="2" t="s">
        <v>16</v>
      </c>
      <c r="D31" s="2">
        <v>1</v>
      </c>
      <c r="E31" s="2">
        <f>E30*D31</f>
        <v>7</v>
      </c>
      <c r="F31" s="59"/>
      <c r="G31" s="54"/>
      <c r="H31" s="2"/>
      <c r="I31" s="54"/>
      <c r="J31" s="59"/>
      <c r="K31" s="59"/>
      <c r="L31" s="54"/>
    </row>
    <row r="32" spans="1:12" x14ac:dyDescent="0.25">
      <c r="A32" s="124"/>
      <c r="B32" s="42" t="s">
        <v>72</v>
      </c>
      <c r="C32" s="2" t="s">
        <v>21</v>
      </c>
      <c r="D32" s="2">
        <v>1</v>
      </c>
      <c r="E32" s="2">
        <f>E30*D32</f>
        <v>7</v>
      </c>
      <c r="F32" s="59"/>
      <c r="G32" s="54"/>
      <c r="H32" s="59"/>
      <c r="I32" s="54"/>
      <c r="J32" s="59"/>
      <c r="K32" s="59"/>
      <c r="L32" s="54"/>
    </row>
    <row r="33" spans="1:12" x14ac:dyDescent="0.25">
      <c r="A33" s="122">
        <v>7</v>
      </c>
      <c r="B33" s="37" t="s">
        <v>73</v>
      </c>
      <c r="C33" s="40" t="s">
        <v>21</v>
      </c>
      <c r="D33" s="40"/>
      <c r="E33" s="40">
        <v>7</v>
      </c>
      <c r="F33" s="41"/>
      <c r="G33" s="40"/>
      <c r="H33" s="40"/>
      <c r="I33" s="40"/>
      <c r="J33" s="40"/>
      <c r="K33" s="40"/>
      <c r="L33" s="40"/>
    </row>
    <row r="34" spans="1:12" x14ac:dyDescent="0.25">
      <c r="A34" s="123"/>
      <c r="B34" s="42" t="s">
        <v>15</v>
      </c>
      <c r="C34" s="2" t="s">
        <v>16</v>
      </c>
      <c r="D34" s="2">
        <v>1</v>
      </c>
      <c r="E34" s="2">
        <f>E33*D34</f>
        <v>7</v>
      </c>
      <c r="F34" s="59"/>
      <c r="G34" s="54"/>
      <c r="H34" s="2"/>
      <c r="I34" s="54"/>
      <c r="J34" s="59"/>
      <c r="K34" s="59"/>
      <c r="L34" s="54"/>
    </row>
    <row r="35" spans="1:12" x14ac:dyDescent="0.25">
      <c r="A35" s="124"/>
      <c r="B35" s="42" t="s">
        <v>73</v>
      </c>
      <c r="C35" s="2" t="s">
        <v>21</v>
      </c>
      <c r="D35" s="2">
        <v>1</v>
      </c>
      <c r="E35" s="2">
        <f>E33*D35</f>
        <v>7</v>
      </c>
      <c r="F35" s="59"/>
      <c r="G35" s="54"/>
      <c r="H35" s="59"/>
      <c r="I35" s="54"/>
      <c r="J35" s="59"/>
      <c r="K35" s="59"/>
      <c r="L35" s="54"/>
    </row>
    <row r="36" spans="1:12" x14ac:dyDescent="0.25">
      <c r="A36" s="122">
        <v>8</v>
      </c>
      <c r="B36" s="37" t="s">
        <v>74</v>
      </c>
      <c r="C36" s="40" t="s">
        <v>21</v>
      </c>
      <c r="D36" s="40"/>
      <c r="E36" s="40">
        <v>7</v>
      </c>
      <c r="F36" s="41"/>
      <c r="G36" s="40"/>
      <c r="H36" s="40"/>
      <c r="I36" s="40"/>
      <c r="J36" s="40"/>
      <c r="K36" s="40"/>
      <c r="L36" s="40"/>
    </row>
    <row r="37" spans="1:12" x14ac:dyDescent="0.25">
      <c r="A37" s="123"/>
      <c r="B37" s="42" t="s">
        <v>15</v>
      </c>
      <c r="C37" s="2" t="s">
        <v>16</v>
      </c>
      <c r="D37" s="2">
        <v>1</v>
      </c>
      <c r="E37" s="2">
        <f>E36*D37</f>
        <v>7</v>
      </c>
      <c r="F37" s="59"/>
      <c r="G37" s="54"/>
      <c r="H37" s="2"/>
      <c r="I37" s="54"/>
      <c r="J37" s="59"/>
      <c r="K37" s="59"/>
      <c r="L37" s="54"/>
    </row>
    <row r="38" spans="1:12" x14ac:dyDescent="0.25">
      <c r="A38" s="124"/>
      <c r="B38" s="42" t="s">
        <v>75</v>
      </c>
      <c r="C38" s="2" t="s">
        <v>21</v>
      </c>
      <c r="D38" s="2">
        <v>1</v>
      </c>
      <c r="E38" s="2">
        <f>E36*D38</f>
        <v>7</v>
      </c>
      <c r="F38" s="59"/>
      <c r="G38" s="54"/>
      <c r="H38" s="59"/>
      <c r="I38" s="54"/>
      <c r="J38" s="59"/>
      <c r="K38" s="59"/>
      <c r="L38" s="54"/>
    </row>
    <row r="39" spans="1:12" x14ac:dyDescent="0.25">
      <c r="A39" s="123">
        <v>9</v>
      </c>
      <c r="B39" s="37" t="s">
        <v>76</v>
      </c>
      <c r="C39" s="40" t="s">
        <v>21</v>
      </c>
      <c r="D39" s="40"/>
      <c r="E39" s="40">
        <v>7</v>
      </c>
      <c r="F39" s="41"/>
      <c r="G39" s="40"/>
      <c r="H39" s="40"/>
      <c r="I39" s="40"/>
      <c r="J39" s="40"/>
      <c r="K39" s="40"/>
      <c r="L39" s="40"/>
    </row>
    <row r="40" spans="1:12" x14ac:dyDescent="0.25">
      <c r="A40" s="123"/>
      <c r="B40" s="42" t="s">
        <v>15</v>
      </c>
      <c r="C40" s="2" t="s">
        <v>16</v>
      </c>
      <c r="D40" s="2">
        <v>1</v>
      </c>
      <c r="E40" s="2">
        <f>E39*D40</f>
        <v>7</v>
      </c>
      <c r="F40" s="59"/>
      <c r="G40" s="54"/>
      <c r="H40" s="2"/>
      <c r="I40" s="54"/>
      <c r="J40" s="59"/>
      <c r="K40" s="59"/>
      <c r="L40" s="54"/>
    </row>
    <row r="41" spans="1:12" x14ac:dyDescent="0.25">
      <c r="A41" s="124"/>
      <c r="B41" s="42" t="s">
        <v>76</v>
      </c>
      <c r="C41" s="2" t="s">
        <v>21</v>
      </c>
      <c r="D41" s="2">
        <v>1</v>
      </c>
      <c r="E41" s="2">
        <f>E39*D41</f>
        <v>7</v>
      </c>
      <c r="F41" s="59"/>
      <c r="G41" s="54"/>
      <c r="H41" s="59"/>
      <c r="I41" s="54"/>
      <c r="J41" s="59"/>
      <c r="K41" s="59"/>
      <c r="L41" s="54"/>
    </row>
    <row r="42" spans="1:12" x14ac:dyDescent="0.25">
      <c r="A42" s="135" t="s">
        <v>77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ht="25.5" x14ac:dyDescent="0.25">
      <c r="A43" s="125">
        <v>1</v>
      </c>
      <c r="B43" s="38" t="s">
        <v>153</v>
      </c>
      <c r="C43" s="40" t="s">
        <v>21</v>
      </c>
      <c r="D43" s="40"/>
      <c r="E43" s="40">
        <v>1</v>
      </c>
      <c r="F43" s="41"/>
      <c r="G43" s="40"/>
      <c r="H43" s="40"/>
      <c r="I43" s="40"/>
      <c r="J43" s="40"/>
      <c r="K43" s="40"/>
      <c r="L43" s="40"/>
    </row>
    <row r="44" spans="1:12" x14ac:dyDescent="0.25">
      <c r="A44" s="126"/>
      <c r="B44" s="42" t="s">
        <v>15</v>
      </c>
      <c r="C44" s="2" t="s">
        <v>16</v>
      </c>
      <c r="D44" s="2">
        <v>1</v>
      </c>
      <c r="E44" s="2">
        <f>E43*D44</f>
        <v>1</v>
      </c>
      <c r="F44" s="54"/>
      <c r="G44" s="54"/>
      <c r="H44" s="59"/>
      <c r="I44" s="54"/>
      <c r="J44" s="54"/>
      <c r="K44" s="54"/>
      <c r="L44" s="54"/>
    </row>
    <row r="45" spans="1:12" ht="25.5" x14ac:dyDescent="0.25">
      <c r="A45" s="126"/>
      <c r="B45" s="60" t="s">
        <v>156</v>
      </c>
      <c r="C45" s="2" t="s">
        <v>21</v>
      </c>
      <c r="D45" s="2">
        <v>1</v>
      </c>
      <c r="E45" s="2">
        <f>E43*D45</f>
        <v>1</v>
      </c>
      <c r="F45" s="8"/>
      <c r="G45" s="8"/>
      <c r="H45" s="8"/>
      <c r="I45" s="8"/>
      <c r="J45" s="8"/>
      <c r="K45" s="8"/>
      <c r="L45" s="8"/>
    </row>
    <row r="46" spans="1:12" x14ac:dyDescent="0.25">
      <c r="A46" s="127"/>
      <c r="B46" s="42" t="s">
        <v>154</v>
      </c>
      <c r="C46" s="2" t="s">
        <v>21</v>
      </c>
      <c r="D46" s="2">
        <v>1</v>
      </c>
      <c r="E46" s="2">
        <f>E43*D46</f>
        <v>1</v>
      </c>
      <c r="F46" s="8"/>
      <c r="G46" s="8"/>
      <c r="H46" s="8"/>
      <c r="I46" s="8"/>
      <c r="J46" s="8"/>
      <c r="K46" s="8"/>
      <c r="L46" s="8"/>
    </row>
    <row r="47" spans="1:12" x14ac:dyDescent="0.25">
      <c r="A47" s="125">
        <v>2</v>
      </c>
      <c r="B47" s="38" t="s">
        <v>312</v>
      </c>
      <c r="C47" s="40" t="s">
        <v>21</v>
      </c>
      <c r="D47" s="40"/>
      <c r="E47" s="40">
        <v>1</v>
      </c>
      <c r="F47" s="41"/>
      <c r="G47" s="40"/>
      <c r="H47" s="40"/>
      <c r="I47" s="40"/>
      <c r="J47" s="40"/>
      <c r="K47" s="40"/>
      <c r="L47" s="40"/>
    </row>
    <row r="48" spans="1:12" x14ac:dyDescent="0.25">
      <c r="A48" s="126"/>
      <c r="B48" s="42" t="s">
        <v>15</v>
      </c>
      <c r="C48" s="2" t="s">
        <v>16</v>
      </c>
      <c r="D48" s="2">
        <v>1</v>
      </c>
      <c r="E48" s="2">
        <f>E47*D48</f>
        <v>1</v>
      </c>
      <c r="F48" s="54"/>
      <c r="G48" s="54"/>
      <c r="H48" s="59"/>
      <c r="I48" s="54"/>
      <c r="J48" s="54"/>
      <c r="K48" s="54"/>
      <c r="L48" s="54"/>
    </row>
    <row r="49" spans="1:12" ht="25.5" x14ac:dyDescent="0.25">
      <c r="A49" s="127"/>
      <c r="B49" s="60" t="s">
        <v>155</v>
      </c>
      <c r="C49" s="2" t="s">
        <v>21</v>
      </c>
      <c r="D49" s="2">
        <v>1</v>
      </c>
      <c r="E49" s="2">
        <f>E47*D49</f>
        <v>1</v>
      </c>
      <c r="F49" s="8"/>
      <c r="G49" s="8"/>
      <c r="H49" s="8"/>
      <c r="I49" s="8"/>
      <c r="J49" s="8"/>
      <c r="K49" s="8"/>
      <c r="L49" s="8"/>
    </row>
    <row r="50" spans="1:12" x14ac:dyDescent="0.25">
      <c r="A50" s="122">
        <v>3</v>
      </c>
      <c r="B50" s="37" t="s">
        <v>78</v>
      </c>
      <c r="C50" s="40" t="s">
        <v>21</v>
      </c>
      <c r="D50" s="40"/>
      <c r="E50" s="40">
        <v>1</v>
      </c>
      <c r="F50" s="41"/>
      <c r="G50" s="40"/>
      <c r="H50" s="40"/>
      <c r="I50" s="40"/>
      <c r="J50" s="40"/>
      <c r="K50" s="40"/>
      <c r="L50" s="40"/>
    </row>
    <row r="51" spans="1:12" x14ac:dyDescent="0.25">
      <c r="A51" s="123"/>
      <c r="B51" s="42" t="s">
        <v>15</v>
      </c>
      <c r="C51" s="2" t="s">
        <v>16</v>
      </c>
      <c r="D51" s="2">
        <v>1</v>
      </c>
      <c r="E51" s="2">
        <f>E50*D51</f>
        <v>1</v>
      </c>
      <c r="F51" s="43"/>
      <c r="G51" s="2"/>
      <c r="H51" s="2"/>
      <c r="I51" s="2"/>
      <c r="J51" s="2"/>
      <c r="K51" s="2"/>
      <c r="L51" s="2"/>
    </row>
    <row r="52" spans="1:12" x14ac:dyDescent="0.25">
      <c r="A52" s="123"/>
      <c r="B52" s="42" t="s">
        <v>114</v>
      </c>
      <c r="C52" s="2" t="s">
        <v>21</v>
      </c>
      <c r="D52" s="2">
        <v>1</v>
      </c>
      <c r="E52" s="2">
        <f>E51*D52</f>
        <v>1</v>
      </c>
      <c r="F52" s="43"/>
      <c r="G52" s="2"/>
      <c r="H52" s="2"/>
      <c r="I52" s="2"/>
      <c r="J52" s="2"/>
      <c r="K52" s="2"/>
      <c r="L52" s="2"/>
    </row>
    <row r="53" spans="1:12" x14ac:dyDescent="0.25">
      <c r="A53" s="123"/>
      <c r="B53" s="42" t="s">
        <v>17</v>
      </c>
      <c r="C53" s="2" t="s">
        <v>16</v>
      </c>
      <c r="D53" s="2">
        <v>1</v>
      </c>
      <c r="E53" s="2">
        <f>E52*D53</f>
        <v>1</v>
      </c>
      <c r="F53" s="43"/>
      <c r="G53" s="2"/>
      <c r="H53" s="2"/>
      <c r="I53" s="2"/>
      <c r="J53" s="2"/>
      <c r="K53" s="2"/>
      <c r="L53" s="2"/>
    </row>
    <row r="54" spans="1:12" x14ac:dyDescent="0.25">
      <c r="A54" s="122">
        <v>4</v>
      </c>
      <c r="B54" s="37" t="s">
        <v>49</v>
      </c>
      <c r="C54" s="40" t="s">
        <v>21</v>
      </c>
      <c r="D54" s="40"/>
      <c r="E54" s="40">
        <v>1</v>
      </c>
      <c r="F54" s="41"/>
      <c r="G54" s="40"/>
      <c r="H54" s="41"/>
      <c r="I54" s="41"/>
      <c r="J54" s="41"/>
      <c r="K54" s="41"/>
      <c r="L54" s="41"/>
    </row>
    <row r="55" spans="1:12" x14ac:dyDescent="0.25">
      <c r="A55" s="123"/>
      <c r="B55" s="42" t="s">
        <v>15</v>
      </c>
      <c r="C55" s="2" t="s">
        <v>16</v>
      </c>
      <c r="D55" s="2">
        <v>1</v>
      </c>
      <c r="E55" s="2">
        <f>E54*D55</f>
        <v>1</v>
      </c>
      <c r="F55" s="43"/>
      <c r="G55" s="2"/>
      <c r="H55" s="43"/>
      <c r="I55" s="43"/>
      <c r="J55" s="43"/>
      <c r="K55" s="43"/>
      <c r="L55" s="43"/>
    </row>
    <row r="56" spans="1:12" x14ac:dyDescent="0.25">
      <c r="A56" s="123"/>
      <c r="B56" s="42" t="s">
        <v>159</v>
      </c>
      <c r="C56" s="2" t="s">
        <v>21</v>
      </c>
      <c r="D56" s="2">
        <v>1</v>
      </c>
      <c r="E56" s="2">
        <f>E55*D56</f>
        <v>1</v>
      </c>
      <c r="F56" s="43"/>
      <c r="G56" s="2"/>
      <c r="H56" s="43"/>
      <c r="I56" s="43"/>
      <c r="J56" s="43"/>
      <c r="K56" s="43"/>
      <c r="L56" s="43"/>
    </row>
    <row r="57" spans="1:12" x14ac:dyDescent="0.25">
      <c r="A57" s="123"/>
      <c r="B57" s="42" t="s">
        <v>17</v>
      </c>
      <c r="C57" s="2" t="s">
        <v>16</v>
      </c>
      <c r="D57" s="2">
        <v>1</v>
      </c>
      <c r="E57" s="2">
        <f>E56*D57</f>
        <v>1</v>
      </c>
      <c r="F57" s="43"/>
      <c r="G57" s="2"/>
      <c r="H57" s="43"/>
      <c r="I57" s="43"/>
      <c r="J57" s="43"/>
      <c r="K57" s="43"/>
      <c r="L57" s="43"/>
    </row>
    <row r="58" spans="1:12" x14ac:dyDescent="0.25">
      <c r="A58" s="122">
        <v>5</v>
      </c>
      <c r="B58" s="37" t="s">
        <v>157</v>
      </c>
      <c r="C58" s="40" t="s">
        <v>21</v>
      </c>
      <c r="D58" s="40"/>
      <c r="E58" s="40">
        <v>1</v>
      </c>
      <c r="F58" s="41"/>
      <c r="G58" s="40"/>
      <c r="H58" s="40"/>
      <c r="I58" s="40"/>
      <c r="J58" s="40"/>
      <c r="K58" s="40"/>
      <c r="L58" s="40"/>
    </row>
    <row r="59" spans="1:12" x14ac:dyDescent="0.25">
      <c r="A59" s="123"/>
      <c r="B59" s="42" t="s">
        <v>15</v>
      </c>
      <c r="C59" s="2" t="s">
        <v>16</v>
      </c>
      <c r="D59" s="2">
        <v>1</v>
      </c>
      <c r="E59" s="2">
        <f>E58*D59</f>
        <v>1</v>
      </c>
      <c r="F59" s="43"/>
      <c r="G59" s="2"/>
      <c r="H59" s="2"/>
      <c r="I59" s="2"/>
      <c r="J59" s="2"/>
      <c r="K59" s="2"/>
      <c r="L59" s="2"/>
    </row>
    <row r="60" spans="1:12" x14ac:dyDescent="0.25">
      <c r="A60" s="123"/>
      <c r="B60" s="42" t="s">
        <v>158</v>
      </c>
      <c r="C60" s="2" t="s">
        <v>21</v>
      </c>
      <c r="D60" s="2">
        <v>1</v>
      </c>
      <c r="E60" s="2">
        <f>E58*D60</f>
        <v>1</v>
      </c>
      <c r="F60" s="43"/>
      <c r="G60" s="2"/>
      <c r="H60" s="2"/>
      <c r="I60" s="2"/>
      <c r="J60" s="2"/>
      <c r="K60" s="2"/>
      <c r="L60" s="2"/>
    </row>
    <row r="61" spans="1:12" x14ac:dyDescent="0.25">
      <c r="A61" s="124"/>
      <c r="B61" s="42" t="s">
        <v>17</v>
      </c>
      <c r="C61" s="2" t="s">
        <v>16</v>
      </c>
      <c r="D61" s="2">
        <v>2</v>
      </c>
      <c r="E61" s="2">
        <f>E58*D61</f>
        <v>2</v>
      </c>
      <c r="F61" s="43"/>
      <c r="G61" s="2"/>
      <c r="H61" s="2"/>
      <c r="I61" s="2"/>
      <c r="J61" s="2"/>
      <c r="K61" s="2"/>
      <c r="L61" s="2"/>
    </row>
    <row r="62" spans="1:12" ht="25.5" x14ac:dyDescent="0.25">
      <c r="A62" s="123">
        <v>6</v>
      </c>
      <c r="B62" s="38" t="s">
        <v>160</v>
      </c>
      <c r="C62" s="40" t="s">
        <v>21</v>
      </c>
      <c r="D62" s="40"/>
      <c r="E62" s="40">
        <v>1</v>
      </c>
      <c r="F62" s="41"/>
      <c r="G62" s="40"/>
      <c r="H62" s="40"/>
      <c r="I62" s="40"/>
      <c r="J62" s="40"/>
      <c r="K62" s="40"/>
      <c r="L62" s="40"/>
    </row>
    <row r="63" spans="1:12" x14ac:dyDescent="0.25">
      <c r="A63" s="123"/>
      <c r="B63" s="42" t="s">
        <v>15</v>
      </c>
      <c r="C63" s="2" t="s">
        <v>16</v>
      </c>
      <c r="D63" s="2">
        <v>1</v>
      </c>
      <c r="E63" s="2">
        <f>E62*D63</f>
        <v>1</v>
      </c>
      <c r="F63" s="43"/>
      <c r="G63" s="2"/>
      <c r="H63" s="2"/>
      <c r="I63" s="2"/>
      <c r="J63" s="2"/>
      <c r="K63" s="2"/>
      <c r="L63" s="2"/>
    </row>
    <row r="64" spans="1:12" ht="25.5" x14ac:dyDescent="0.25">
      <c r="A64" s="123"/>
      <c r="B64" s="60" t="s">
        <v>161</v>
      </c>
      <c r="C64" s="2" t="s">
        <v>21</v>
      </c>
      <c r="D64" s="2">
        <v>1</v>
      </c>
      <c r="E64" s="2">
        <f>E63*D64</f>
        <v>1</v>
      </c>
      <c r="F64" s="43"/>
      <c r="G64" s="2"/>
      <c r="H64" s="2"/>
      <c r="I64" s="2"/>
      <c r="J64" s="2"/>
      <c r="K64" s="2"/>
      <c r="L64" s="2"/>
    </row>
    <row r="65" spans="1:12" x14ac:dyDescent="0.25">
      <c r="A65" s="123"/>
      <c r="B65" s="42" t="s">
        <v>48</v>
      </c>
      <c r="C65" s="2" t="s">
        <v>16</v>
      </c>
      <c r="D65" s="2">
        <v>1</v>
      </c>
      <c r="E65" s="2">
        <f>E64*D65</f>
        <v>1</v>
      </c>
      <c r="F65" s="43"/>
      <c r="G65" s="2"/>
      <c r="H65" s="2"/>
      <c r="I65" s="2"/>
      <c r="J65" s="2"/>
      <c r="K65" s="2"/>
      <c r="L65" s="2"/>
    </row>
    <row r="66" spans="1:12" x14ac:dyDescent="0.25">
      <c r="A66" s="122">
        <v>7</v>
      </c>
      <c r="B66" s="38" t="s">
        <v>81</v>
      </c>
      <c r="C66" s="40" t="s">
        <v>21</v>
      </c>
      <c r="D66" s="40"/>
      <c r="E66" s="40">
        <v>1</v>
      </c>
      <c r="F66" s="41"/>
      <c r="G66" s="40"/>
      <c r="H66" s="40"/>
      <c r="I66" s="40"/>
      <c r="J66" s="40"/>
      <c r="K66" s="40"/>
      <c r="L66" s="40"/>
    </row>
    <row r="67" spans="1:12" x14ac:dyDescent="0.25">
      <c r="A67" s="123"/>
      <c r="B67" s="42" t="s">
        <v>15</v>
      </c>
      <c r="C67" s="2" t="s">
        <v>16</v>
      </c>
      <c r="D67" s="2">
        <v>1</v>
      </c>
      <c r="E67" s="2">
        <f>E66*D67</f>
        <v>1</v>
      </c>
      <c r="F67" s="43"/>
      <c r="G67" s="2"/>
      <c r="H67" s="2"/>
      <c r="I67" s="2"/>
      <c r="J67" s="2"/>
      <c r="K67" s="2"/>
      <c r="L67" s="2"/>
    </row>
    <row r="68" spans="1:12" x14ac:dyDescent="0.25">
      <c r="A68" s="123"/>
      <c r="B68" s="42" t="s">
        <v>96</v>
      </c>
      <c r="C68" s="2" t="s">
        <v>21</v>
      </c>
      <c r="D68" s="2">
        <v>1</v>
      </c>
      <c r="E68" s="2">
        <f>E67*D68</f>
        <v>1</v>
      </c>
      <c r="F68" s="43"/>
      <c r="G68" s="2"/>
      <c r="H68" s="2"/>
      <c r="I68" s="2"/>
      <c r="J68" s="2"/>
      <c r="K68" s="2"/>
      <c r="L68" s="2"/>
    </row>
    <row r="69" spans="1:12" x14ac:dyDescent="0.25">
      <c r="A69" s="124"/>
      <c r="B69" s="42" t="s">
        <v>48</v>
      </c>
      <c r="C69" s="2" t="s">
        <v>16</v>
      </c>
      <c r="D69" s="2">
        <v>2</v>
      </c>
      <c r="E69" s="2">
        <f>E68*D69</f>
        <v>2</v>
      </c>
      <c r="F69" s="43"/>
      <c r="G69" s="2"/>
      <c r="H69" s="2"/>
      <c r="I69" s="2"/>
      <c r="J69" s="2"/>
      <c r="K69" s="2"/>
      <c r="L69" s="2"/>
    </row>
    <row r="70" spans="1:12" x14ac:dyDescent="0.25">
      <c r="A70" s="122">
        <v>8</v>
      </c>
      <c r="B70" s="37" t="s">
        <v>46</v>
      </c>
      <c r="C70" s="40" t="s">
        <v>21</v>
      </c>
      <c r="D70" s="40"/>
      <c r="E70" s="40">
        <v>2</v>
      </c>
      <c r="F70" s="41"/>
      <c r="G70" s="40"/>
      <c r="H70" s="40"/>
      <c r="I70" s="40"/>
      <c r="J70" s="40"/>
      <c r="K70" s="40"/>
      <c r="L70" s="40"/>
    </row>
    <row r="71" spans="1:12" x14ac:dyDescent="0.25">
      <c r="A71" s="123"/>
      <c r="B71" s="42" t="s">
        <v>15</v>
      </c>
      <c r="C71" s="2" t="s">
        <v>16</v>
      </c>
      <c r="D71" s="2">
        <v>1</v>
      </c>
      <c r="E71" s="2">
        <f>E70*D71</f>
        <v>2</v>
      </c>
      <c r="F71" s="59"/>
      <c r="G71" s="54"/>
      <c r="H71" s="59"/>
      <c r="I71" s="54"/>
      <c r="J71" s="59"/>
      <c r="K71" s="59"/>
      <c r="L71" s="54"/>
    </row>
    <row r="72" spans="1:12" x14ac:dyDescent="0.25">
      <c r="A72" s="123"/>
      <c r="B72" s="42" t="s">
        <v>47</v>
      </c>
      <c r="C72" s="2" t="s">
        <v>21</v>
      </c>
      <c r="D72" s="2">
        <v>1</v>
      </c>
      <c r="E72" s="2">
        <f>E70*D72</f>
        <v>2</v>
      </c>
      <c r="F72" s="93"/>
      <c r="G72" s="94"/>
      <c r="H72" s="93"/>
      <c r="I72" s="94"/>
      <c r="J72" s="93"/>
      <c r="K72" s="93"/>
      <c r="L72" s="94"/>
    </row>
    <row r="73" spans="1:12" x14ac:dyDescent="0.25">
      <c r="A73" s="124"/>
      <c r="B73" s="42" t="s">
        <v>48</v>
      </c>
      <c r="C73" s="2" t="s">
        <v>16</v>
      </c>
      <c r="D73" s="2">
        <v>1</v>
      </c>
      <c r="E73" s="2">
        <f>E70*D73</f>
        <v>2</v>
      </c>
      <c r="F73" s="43"/>
      <c r="G73" s="54"/>
      <c r="H73" s="59"/>
      <c r="I73" s="54"/>
      <c r="J73" s="59"/>
      <c r="K73" s="59"/>
      <c r="L73" s="54"/>
    </row>
    <row r="74" spans="1:12" x14ac:dyDescent="0.25">
      <c r="A74" s="122">
        <v>9</v>
      </c>
      <c r="B74" s="38" t="s">
        <v>44</v>
      </c>
      <c r="C74" s="40" t="s">
        <v>21</v>
      </c>
      <c r="D74" s="40"/>
      <c r="E74" s="40">
        <v>8</v>
      </c>
      <c r="F74" s="41"/>
      <c r="G74" s="40"/>
      <c r="H74" s="40"/>
      <c r="I74" s="40"/>
      <c r="J74" s="40"/>
      <c r="K74" s="40"/>
      <c r="L74" s="40"/>
    </row>
    <row r="75" spans="1:12" x14ac:dyDescent="0.25">
      <c r="A75" s="123"/>
      <c r="B75" s="42" t="s">
        <v>15</v>
      </c>
      <c r="C75" s="2" t="s">
        <v>16</v>
      </c>
      <c r="D75" s="2">
        <v>1</v>
      </c>
      <c r="E75" s="2">
        <f>E74*D75</f>
        <v>8</v>
      </c>
      <c r="F75" s="53"/>
      <c r="G75" s="54"/>
      <c r="H75" s="59"/>
      <c r="I75" s="54"/>
      <c r="J75" s="53"/>
      <c r="K75" s="53"/>
      <c r="L75" s="54"/>
    </row>
    <row r="76" spans="1:12" x14ac:dyDescent="0.25">
      <c r="A76" s="124"/>
      <c r="B76" s="42" t="s">
        <v>45</v>
      </c>
      <c r="C76" s="2" t="s">
        <v>21</v>
      </c>
      <c r="D76" s="95">
        <v>1</v>
      </c>
      <c r="E76" s="2">
        <f>E74*D76</f>
        <v>8</v>
      </c>
      <c r="F76" s="53"/>
      <c r="G76" s="54"/>
      <c r="H76" s="53"/>
      <c r="I76" s="54"/>
      <c r="J76" s="53"/>
      <c r="K76" s="53"/>
      <c r="L76" s="54"/>
    </row>
    <row r="77" spans="1:12" x14ac:dyDescent="0.25">
      <c r="A77" s="3"/>
      <c r="B77" s="11" t="s">
        <v>7</v>
      </c>
      <c r="C77" s="12"/>
      <c r="D77" s="13"/>
      <c r="E77" s="14"/>
      <c r="F77" s="15"/>
      <c r="G77" s="15">
        <f>SUM(G9:G76)</f>
        <v>0</v>
      </c>
      <c r="H77" s="15"/>
      <c r="I77" s="15"/>
      <c r="J77" s="15"/>
      <c r="K77" s="15"/>
      <c r="L77" s="15">
        <f>SUM(L9:L76)</f>
        <v>0</v>
      </c>
    </row>
    <row r="78" spans="1:12" x14ac:dyDescent="0.25">
      <c r="A78" s="3"/>
      <c r="B78" s="6" t="s">
        <v>32</v>
      </c>
      <c r="C78" s="16">
        <v>0.05</v>
      </c>
      <c r="D78" s="13"/>
      <c r="E78" s="14"/>
      <c r="F78" s="15"/>
      <c r="G78" s="15"/>
      <c r="H78" s="15"/>
      <c r="I78" s="15"/>
      <c r="J78" s="15"/>
      <c r="K78" s="15"/>
      <c r="L78" s="7">
        <f>G77*C78</f>
        <v>0</v>
      </c>
    </row>
    <row r="79" spans="1:12" x14ac:dyDescent="0.25">
      <c r="A79" s="3"/>
      <c r="B79" s="17" t="s">
        <v>7</v>
      </c>
      <c r="C79" s="16"/>
      <c r="D79" s="13"/>
      <c r="E79" s="14"/>
      <c r="F79" s="15"/>
      <c r="G79" s="15"/>
      <c r="H79" s="15"/>
      <c r="I79" s="15"/>
      <c r="J79" s="15"/>
      <c r="K79" s="15"/>
      <c r="L79" s="7">
        <f>L78+L77</f>
        <v>0</v>
      </c>
    </row>
    <row r="80" spans="1:12" x14ac:dyDescent="0.25">
      <c r="A80" s="3"/>
      <c r="B80" s="18" t="s">
        <v>33</v>
      </c>
      <c r="C80" s="19">
        <v>0.1</v>
      </c>
      <c r="D80" s="13"/>
      <c r="E80" s="14"/>
      <c r="F80" s="15"/>
      <c r="G80" s="15"/>
      <c r="H80" s="15"/>
      <c r="I80" s="15"/>
      <c r="J80" s="15"/>
      <c r="K80" s="15"/>
      <c r="L80" s="7">
        <f>L79*C80</f>
        <v>0</v>
      </c>
    </row>
    <row r="81" spans="1:12" x14ac:dyDescent="0.25">
      <c r="A81" s="3"/>
      <c r="B81" s="17" t="s">
        <v>7</v>
      </c>
      <c r="C81" s="19"/>
      <c r="D81" s="13"/>
      <c r="E81" s="14"/>
      <c r="F81" s="15"/>
      <c r="G81" s="15"/>
      <c r="H81" s="15"/>
      <c r="I81" s="15"/>
      <c r="J81" s="15"/>
      <c r="K81" s="15"/>
      <c r="L81" s="7">
        <f>L80+L79</f>
        <v>0</v>
      </c>
    </row>
    <row r="82" spans="1:12" x14ac:dyDescent="0.25">
      <c r="A82" s="3"/>
      <c r="B82" s="20" t="s">
        <v>34</v>
      </c>
      <c r="C82" s="16">
        <v>0.08</v>
      </c>
      <c r="D82" s="6"/>
      <c r="E82" s="21"/>
      <c r="F82" s="20"/>
      <c r="G82" s="22"/>
      <c r="H82" s="22"/>
      <c r="I82" s="22"/>
      <c r="J82" s="31"/>
      <c r="K82" s="31"/>
      <c r="L82" s="32">
        <f>L81*C82</f>
        <v>0</v>
      </c>
    </row>
    <row r="83" spans="1:12" x14ac:dyDescent="0.25">
      <c r="A83" s="3"/>
      <c r="B83" s="17" t="s">
        <v>7</v>
      </c>
      <c r="C83" s="24"/>
      <c r="D83" s="24"/>
      <c r="E83" s="24"/>
      <c r="F83" s="24"/>
      <c r="G83" s="25"/>
      <c r="H83" s="25"/>
      <c r="I83" s="25"/>
      <c r="J83" s="25"/>
      <c r="K83" s="25"/>
      <c r="L83" s="8">
        <f>SUM(L81:L82)</f>
        <v>0</v>
      </c>
    </row>
    <row r="84" spans="1:12" x14ac:dyDescent="0.25">
      <c r="A84" s="3"/>
      <c r="B84" s="26" t="s">
        <v>35</v>
      </c>
      <c r="C84" s="27">
        <v>0.05</v>
      </c>
      <c r="D84" s="28"/>
      <c r="E84" s="28"/>
      <c r="F84" s="28"/>
      <c r="G84" s="28"/>
      <c r="H84" s="28"/>
      <c r="I84" s="28"/>
      <c r="J84" s="28"/>
      <c r="K84" s="28"/>
      <c r="L84" s="8">
        <f>L83*C84</f>
        <v>0</v>
      </c>
    </row>
    <row r="85" spans="1:12" x14ac:dyDescent="0.25">
      <c r="A85" s="3"/>
      <c r="B85" s="17" t="s">
        <v>7</v>
      </c>
      <c r="C85" s="29"/>
      <c r="D85" s="28"/>
      <c r="E85" s="28"/>
      <c r="F85" s="28"/>
      <c r="G85" s="28"/>
      <c r="H85" s="28"/>
      <c r="I85" s="28"/>
      <c r="J85" s="28"/>
      <c r="K85" s="28"/>
      <c r="L85" s="8">
        <f>SUM(L83:L84)</f>
        <v>0</v>
      </c>
    </row>
    <row r="86" spans="1:12" x14ac:dyDescent="0.25">
      <c r="A86" s="3"/>
      <c r="B86" s="26" t="s">
        <v>36</v>
      </c>
      <c r="C86" s="27">
        <v>0.18</v>
      </c>
      <c r="D86" s="28"/>
      <c r="E86" s="28"/>
      <c r="F86" s="28"/>
      <c r="G86" s="28"/>
      <c r="H86" s="28"/>
      <c r="I86" s="28"/>
      <c r="J86" s="28"/>
      <c r="K86" s="28"/>
      <c r="L86" s="8">
        <f>L85*C86</f>
        <v>0</v>
      </c>
    </row>
    <row r="87" spans="1:12" x14ac:dyDescent="0.25">
      <c r="A87" s="3"/>
      <c r="B87" s="28" t="s">
        <v>37</v>
      </c>
      <c r="C87" s="28"/>
      <c r="D87" s="28"/>
      <c r="E87" s="28"/>
      <c r="F87" s="28"/>
      <c r="G87" s="28"/>
      <c r="H87" s="28"/>
      <c r="I87" s="28"/>
      <c r="J87" s="28"/>
      <c r="K87" s="28"/>
      <c r="L87" s="30">
        <f>L86+L85</f>
        <v>0</v>
      </c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</sheetData>
  <mergeCells count="30">
    <mergeCell ref="A62:A65"/>
    <mergeCell ref="A58:A61"/>
    <mergeCell ref="A66:A69"/>
    <mergeCell ref="A70:A73"/>
    <mergeCell ref="A74:A76"/>
    <mergeCell ref="A39:A41"/>
    <mergeCell ref="A42:L42"/>
    <mergeCell ref="A50:A53"/>
    <mergeCell ref="A54:A57"/>
    <mergeCell ref="A43:A46"/>
    <mergeCell ref="A47:A49"/>
    <mergeCell ref="H6:I6"/>
    <mergeCell ref="J6:K6"/>
    <mergeCell ref="L6:L7"/>
    <mergeCell ref="A9:L9"/>
    <mergeCell ref="A22:A25"/>
    <mergeCell ref="A14:A17"/>
    <mergeCell ref="A18:A21"/>
    <mergeCell ref="B2:E2"/>
    <mergeCell ref="A36:A38"/>
    <mergeCell ref="A26:A29"/>
    <mergeCell ref="A30:A32"/>
    <mergeCell ref="A33:A35"/>
    <mergeCell ref="D4:F4"/>
    <mergeCell ref="A6:A7"/>
    <mergeCell ref="B6:B7"/>
    <mergeCell ref="C6:C7"/>
    <mergeCell ref="D6:E6"/>
    <mergeCell ref="F6:G6"/>
    <mergeCell ref="A10:A1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48"/>
  <sheetViews>
    <sheetView tabSelected="1" topLeftCell="A49" workbookViewId="0">
      <selection activeCell="E67" sqref="E67"/>
    </sheetView>
  </sheetViews>
  <sheetFormatPr defaultRowHeight="15" x14ac:dyDescent="0.25"/>
  <cols>
    <col min="1" max="1" width="4" style="9" customWidth="1"/>
    <col min="2" max="2" width="56.85546875" style="10" customWidth="1"/>
    <col min="3" max="3" width="9.140625" style="33"/>
    <col min="4" max="4" width="10.42578125" style="33" customWidth="1"/>
    <col min="5" max="11" width="9.140625" style="33"/>
    <col min="12" max="12" width="18.42578125" style="33" customWidth="1"/>
    <col min="13" max="16384" width="9.140625" style="9"/>
  </cols>
  <sheetData>
    <row r="2" spans="1:12" ht="69" customHeight="1" x14ac:dyDescent="0.25">
      <c r="B2" s="157" t="s">
        <v>332</v>
      </c>
      <c r="C2" s="157"/>
      <c r="D2" s="157"/>
    </row>
    <row r="4" spans="1:12" x14ac:dyDescent="0.25">
      <c r="D4" s="151" t="s">
        <v>12</v>
      </c>
      <c r="E4" s="151"/>
      <c r="F4" s="151"/>
    </row>
    <row r="6" spans="1:12" ht="50.25" customHeight="1" x14ac:dyDescent="0.25">
      <c r="A6" s="150" t="s">
        <v>9</v>
      </c>
      <c r="B6" s="143" t="s">
        <v>0</v>
      </c>
      <c r="C6" s="143" t="s">
        <v>1</v>
      </c>
      <c r="D6" s="148" t="s">
        <v>2</v>
      </c>
      <c r="E6" s="149"/>
      <c r="F6" s="148" t="s">
        <v>5</v>
      </c>
      <c r="G6" s="149"/>
      <c r="H6" s="148" t="s">
        <v>8</v>
      </c>
      <c r="I6" s="149"/>
      <c r="J6" s="141" t="s">
        <v>10</v>
      </c>
      <c r="K6" s="142"/>
      <c r="L6" s="143" t="s">
        <v>7</v>
      </c>
    </row>
    <row r="7" spans="1:12" ht="80.25" customHeight="1" x14ac:dyDescent="0.25">
      <c r="A7" s="150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x14ac:dyDescent="0.25">
      <c r="A9" s="135" t="s">
        <v>50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x14ac:dyDescent="0.25">
      <c r="A10" s="158">
        <v>1</v>
      </c>
      <c r="B10" s="37" t="s">
        <v>165</v>
      </c>
      <c r="C10" s="40" t="s">
        <v>38</v>
      </c>
      <c r="D10" s="40"/>
      <c r="E10" s="40">
        <v>1</v>
      </c>
      <c r="F10" s="41"/>
      <c r="G10" s="41"/>
      <c r="H10" s="41"/>
      <c r="I10" s="41"/>
      <c r="J10" s="41"/>
      <c r="K10" s="41"/>
      <c r="L10" s="41"/>
    </row>
    <row r="11" spans="1:12" x14ac:dyDescent="0.25">
      <c r="A11" s="159"/>
      <c r="B11" s="42" t="s">
        <v>79</v>
      </c>
      <c r="C11" s="2" t="s">
        <v>16</v>
      </c>
      <c r="D11" s="2"/>
      <c r="E11" s="2">
        <v>1</v>
      </c>
      <c r="F11" s="71"/>
      <c r="G11" s="71"/>
      <c r="H11" s="71"/>
      <c r="I11" s="71"/>
      <c r="J11" s="71"/>
      <c r="K11" s="71"/>
      <c r="L11" s="71"/>
    </row>
    <row r="12" spans="1:12" x14ac:dyDescent="0.25">
      <c r="A12" s="160"/>
      <c r="B12" s="42" t="s">
        <v>166</v>
      </c>
      <c r="C12" s="2" t="s">
        <v>21</v>
      </c>
      <c r="D12" s="2">
        <v>1</v>
      </c>
      <c r="E12" s="2">
        <f>D12*E10</f>
        <v>1</v>
      </c>
      <c r="F12" s="43"/>
      <c r="G12" s="43"/>
      <c r="H12" s="43"/>
      <c r="I12" s="43"/>
      <c r="J12" s="43"/>
      <c r="K12" s="43"/>
      <c r="L12" s="43"/>
    </row>
    <row r="13" spans="1:12" x14ac:dyDescent="0.25">
      <c r="A13" s="158">
        <v>2</v>
      </c>
      <c r="B13" s="37" t="s">
        <v>106</v>
      </c>
      <c r="C13" s="40" t="s">
        <v>38</v>
      </c>
      <c r="D13" s="40"/>
      <c r="E13" s="40">
        <v>1</v>
      </c>
      <c r="F13" s="41"/>
      <c r="G13" s="41"/>
      <c r="H13" s="41"/>
      <c r="I13" s="41"/>
      <c r="J13" s="41"/>
      <c r="K13" s="41"/>
      <c r="L13" s="41"/>
    </row>
    <row r="14" spans="1:12" x14ac:dyDescent="0.25">
      <c r="A14" s="159"/>
      <c r="B14" s="42" t="s">
        <v>79</v>
      </c>
      <c r="C14" s="2" t="s">
        <v>16</v>
      </c>
      <c r="D14" s="2"/>
      <c r="E14" s="2">
        <v>1</v>
      </c>
      <c r="F14" s="43"/>
      <c r="G14" s="43"/>
      <c r="H14" s="43"/>
      <c r="I14" s="43"/>
      <c r="J14" s="43"/>
      <c r="K14" s="43"/>
      <c r="L14" s="43"/>
    </row>
    <row r="15" spans="1:12" x14ac:dyDescent="0.25">
      <c r="A15" s="160"/>
      <c r="B15" s="42" t="s">
        <v>167</v>
      </c>
      <c r="C15" s="2" t="s">
        <v>21</v>
      </c>
      <c r="D15" s="2">
        <v>1</v>
      </c>
      <c r="E15" s="2">
        <f>D15*E13</f>
        <v>1</v>
      </c>
      <c r="F15" s="43"/>
      <c r="G15" s="43"/>
      <c r="H15" s="43"/>
      <c r="I15" s="43"/>
      <c r="J15" s="43"/>
      <c r="K15" s="43"/>
      <c r="L15" s="43"/>
    </row>
    <row r="16" spans="1:12" ht="25.5" x14ac:dyDescent="0.25">
      <c r="A16" s="122">
        <v>3</v>
      </c>
      <c r="B16" s="38" t="s">
        <v>313</v>
      </c>
      <c r="C16" s="40" t="s">
        <v>19</v>
      </c>
      <c r="D16" s="40"/>
      <c r="E16" s="40">
        <v>9</v>
      </c>
      <c r="F16" s="40"/>
      <c r="G16" s="40"/>
      <c r="H16" s="40"/>
      <c r="I16" s="40"/>
      <c r="J16" s="40"/>
      <c r="K16" s="40"/>
      <c r="L16" s="40"/>
    </row>
    <row r="17" spans="1:12" x14ac:dyDescent="0.25">
      <c r="A17" s="123"/>
      <c r="B17" s="42" t="s">
        <v>15</v>
      </c>
      <c r="C17" s="2" t="s">
        <v>16</v>
      </c>
      <c r="D17" s="2">
        <v>1</v>
      </c>
      <c r="E17" s="2">
        <f>D17*E16</f>
        <v>9</v>
      </c>
      <c r="F17" s="2"/>
      <c r="G17" s="2"/>
      <c r="H17" s="2"/>
      <c r="I17" s="2"/>
      <c r="J17" s="2"/>
      <c r="K17" s="2"/>
      <c r="L17" s="2"/>
    </row>
    <row r="18" spans="1:12" x14ac:dyDescent="0.25">
      <c r="A18" s="123"/>
      <c r="B18" s="42" t="s">
        <v>314</v>
      </c>
      <c r="C18" s="2" t="s">
        <v>19</v>
      </c>
      <c r="D18" s="2">
        <v>1</v>
      </c>
      <c r="E18" s="2">
        <f>D18*E16</f>
        <v>9</v>
      </c>
      <c r="F18" s="43"/>
      <c r="G18" s="2"/>
      <c r="H18" s="2"/>
      <c r="I18" s="2"/>
      <c r="J18" s="2"/>
      <c r="K18" s="2"/>
      <c r="L18" s="2"/>
    </row>
    <row r="19" spans="1:12" x14ac:dyDescent="0.25">
      <c r="A19" s="123"/>
      <c r="B19" s="42" t="s">
        <v>17</v>
      </c>
      <c r="C19" s="2" t="s">
        <v>16</v>
      </c>
      <c r="D19" s="2">
        <v>0.05</v>
      </c>
      <c r="E19" s="2">
        <f>D19*E16</f>
        <v>0.45</v>
      </c>
      <c r="F19" s="43"/>
      <c r="G19" s="2"/>
      <c r="H19" s="2"/>
      <c r="I19" s="2"/>
      <c r="J19" s="2"/>
      <c r="K19" s="2"/>
      <c r="L19" s="2"/>
    </row>
    <row r="20" spans="1:12" ht="25.5" x14ac:dyDescent="0.25">
      <c r="A20" s="122">
        <v>4</v>
      </c>
      <c r="B20" s="38" t="s">
        <v>108</v>
      </c>
      <c r="C20" s="40" t="s">
        <v>19</v>
      </c>
      <c r="D20" s="40"/>
      <c r="E20" s="40">
        <f>83+389+35</f>
        <v>507</v>
      </c>
      <c r="F20" s="40"/>
      <c r="G20" s="40"/>
      <c r="H20" s="40"/>
      <c r="I20" s="40"/>
      <c r="J20" s="40"/>
      <c r="K20" s="40"/>
      <c r="L20" s="40"/>
    </row>
    <row r="21" spans="1:12" x14ac:dyDescent="0.25">
      <c r="A21" s="123"/>
      <c r="B21" s="42" t="s">
        <v>15</v>
      </c>
      <c r="C21" s="2" t="s">
        <v>16</v>
      </c>
      <c r="D21" s="2">
        <v>1</v>
      </c>
      <c r="E21" s="2">
        <f>D21*E20</f>
        <v>507</v>
      </c>
      <c r="F21" s="2"/>
      <c r="G21" s="2"/>
      <c r="H21" s="2"/>
      <c r="I21" s="2"/>
      <c r="J21" s="2"/>
      <c r="K21" s="2"/>
      <c r="L21" s="2"/>
    </row>
    <row r="22" spans="1:12" x14ac:dyDescent="0.25">
      <c r="A22" s="123"/>
      <c r="B22" s="42" t="s">
        <v>109</v>
      </c>
      <c r="C22" s="2" t="s">
        <v>19</v>
      </c>
      <c r="D22" s="2">
        <v>1</v>
      </c>
      <c r="E22" s="2">
        <f>D22*E20</f>
        <v>507</v>
      </c>
      <c r="F22" s="43"/>
      <c r="G22" s="2"/>
      <c r="H22" s="2"/>
      <c r="I22" s="2"/>
      <c r="J22" s="2"/>
      <c r="K22" s="2"/>
      <c r="L22" s="2"/>
    </row>
    <row r="23" spans="1:12" x14ac:dyDescent="0.25">
      <c r="A23" s="123"/>
      <c r="B23" s="42" t="s">
        <v>17</v>
      </c>
      <c r="C23" s="2" t="s">
        <v>16</v>
      </c>
      <c r="D23" s="2">
        <v>0.05</v>
      </c>
      <c r="E23" s="2">
        <f>D23*E20</f>
        <v>25.35</v>
      </c>
      <c r="F23" s="43"/>
      <c r="G23" s="2"/>
      <c r="H23" s="2"/>
      <c r="I23" s="2"/>
      <c r="J23" s="2"/>
      <c r="K23" s="2"/>
      <c r="L23" s="2"/>
    </row>
    <row r="24" spans="1:12" ht="25.5" x14ac:dyDescent="0.25">
      <c r="A24" s="122">
        <v>5</v>
      </c>
      <c r="B24" s="38" t="s">
        <v>110</v>
      </c>
      <c r="C24" s="40" t="s">
        <v>19</v>
      </c>
      <c r="D24" s="40"/>
      <c r="E24" s="40">
        <v>9</v>
      </c>
      <c r="F24" s="41"/>
      <c r="G24" s="41"/>
      <c r="H24" s="41"/>
      <c r="I24" s="41"/>
      <c r="J24" s="41"/>
      <c r="K24" s="41"/>
      <c r="L24" s="41"/>
    </row>
    <row r="25" spans="1:12" x14ac:dyDescent="0.25">
      <c r="A25" s="123"/>
      <c r="B25" s="42" t="s">
        <v>15</v>
      </c>
      <c r="C25" s="2" t="s">
        <v>16</v>
      </c>
      <c r="D25" s="2">
        <v>1</v>
      </c>
      <c r="E25" s="2">
        <f>D25*E24</f>
        <v>9</v>
      </c>
      <c r="F25" s="43"/>
      <c r="G25" s="43"/>
      <c r="H25" s="2"/>
      <c r="I25" s="62"/>
      <c r="J25" s="43"/>
      <c r="K25" s="43"/>
      <c r="L25" s="62"/>
    </row>
    <row r="26" spans="1:12" x14ac:dyDescent="0.25">
      <c r="A26" s="123"/>
      <c r="B26" s="42" t="s">
        <v>111</v>
      </c>
      <c r="C26" s="2" t="s">
        <v>19</v>
      </c>
      <c r="D26" s="2">
        <v>1</v>
      </c>
      <c r="E26" s="2">
        <f>D26*E24</f>
        <v>9</v>
      </c>
      <c r="F26" s="43"/>
      <c r="G26" s="43"/>
      <c r="H26" s="43"/>
      <c r="I26" s="43"/>
      <c r="J26" s="43"/>
      <c r="K26" s="43"/>
      <c r="L26" s="62"/>
    </row>
    <row r="27" spans="1:12" x14ac:dyDescent="0.25">
      <c r="A27" s="124"/>
      <c r="B27" s="42" t="s">
        <v>17</v>
      </c>
      <c r="C27" s="2" t="s">
        <v>16</v>
      </c>
      <c r="D27" s="2">
        <v>0.05</v>
      </c>
      <c r="E27" s="2">
        <f>D27*E24</f>
        <v>0.45</v>
      </c>
      <c r="F27" s="43"/>
      <c r="G27" s="43"/>
      <c r="H27" s="43"/>
      <c r="I27" s="43"/>
      <c r="J27" s="43"/>
      <c r="K27" s="43"/>
      <c r="L27" s="62"/>
    </row>
    <row r="28" spans="1:12" ht="25.5" x14ac:dyDescent="0.25">
      <c r="A28" s="122">
        <v>6</v>
      </c>
      <c r="B28" s="38" t="s">
        <v>168</v>
      </c>
      <c r="C28" s="40" t="s">
        <v>19</v>
      </c>
      <c r="D28" s="40"/>
      <c r="E28" s="40">
        <v>70</v>
      </c>
      <c r="F28" s="41"/>
      <c r="G28" s="41"/>
      <c r="H28" s="41"/>
      <c r="I28" s="41"/>
      <c r="J28" s="41"/>
      <c r="K28" s="41"/>
      <c r="L28" s="41"/>
    </row>
    <row r="29" spans="1:12" x14ac:dyDescent="0.25">
      <c r="A29" s="123"/>
      <c r="B29" s="42" t="s">
        <v>15</v>
      </c>
      <c r="C29" s="2" t="s">
        <v>16</v>
      </c>
      <c r="D29" s="2">
        <v>1</v>
      </c>
      <c r="E29" s="2">
        <f>D29*E28</f>
        <v>70</v>
      </c>
      <c r="F29" s="43"/>
      <c r="G29" s="43"/>
      <c r="H29" s="2"/>
      <c r="I29" s="62"/>
      <c r="J29" s="43"/>
      <c r="K29" s="43"/>
      <c r="L29" s="62"/>
    </row>
    <row r="30" spans="1:12" x14ac:dyDescent="0.25">
      <c r="A30" s="123"/>
      <c r="B30" s="42" t="s">
        <v>169</v>
      </c>
      <c r="C30" s="2" t="s">
        <v>19</v>
      </c>
      <c r="D30" s="2">
        <v>1</v>
      </c>
      <c r="E30" s="2">
        <f>D30*E28</f>
        <v>70</v>
      </c>
      <c r="F30" s="43"/>
      <c r="G30" s="43"/>
      <c r="H30" s="43"/>
      <c r="I30" s="43"/>
      <c r="J30" s="43"/>
      <c r="K30" s="43"/>
      <c r="L30" s="62"/>
    </row>
    <row r="31" spans="1:12" x14ac:dyDescent="0.25">
      <c r="A31" s="124"/>
      <c r="B31" s="42" t="s">
        <v>17</v>
      </c>
      <c r="C31" s="2" t="s">
        <v>16</v>
      </c>
      <c r="D31" s="2">
        <v>0.05</v>
      </c>
      <c r="E31" s="2">
        <f>D31*E28</f>
        <v>3.5</v>
      </c>
      <c r="F31" s="43"/>
      <c r="G31" s="43"/>
      <c r="H31" s="43"/>
      <c r="I31" s="43"/>
      <c r="J31" s="43"/>
      <c r="K31" s="43"/>
      <c r="L31" s="62"/>
    </row>
    <row r="32" spans="1:12" ht="25.5" x14ac:dyDescent="0.25">
      <c r="A32" s="122">
        <v>7</v>
      </c>
      <c r="B32" s="38" t="s">
        <v>170</v>
      </c>
      <c r="C32" s="40" t="s">
        <v>19</v>
      </c>
      <c r="D32" s="40"/>
      <c r="E32" s="40">
        <f>10+5</f>
        <v>15</v>
      </c>
      <c r="F32" s="41"/>
      <c r="G32" s="41"/>
      <c r="H32" s="41"/>
      <c r="I32" s="41"/>
      <c r="J32" s="41"/>
      <c r="K32" s="41"/>
      <c r="L32" s="41"/>
    </row>
    <row r="33" spans="1:12" x14ac:dyDescent="0.25">
      <c r="A33" s="123"/>
      <c r="B33" s="42" t="s">
        <v>15</v>
      </c>
      <c r="C33" s="2" t="s">
        <v>16</v>
      </c>
      <c r="D33" s="2">
        <v>1</v>
      </c>
      <c r="E33" s="2">
        <f>D33*E32</f>
        <v>15</v>
      </c>
      <c r="F33" s="43"/>
      <c r="G33" s="43"/>
      <c r="H33" s="2"/>
      <c r="I33" s="62"/>
      <c r="J33" s="43"/>
      <c r="K33" s="43"/>
      <c r="L33" s="62"/>
    </row>
    <row r="34" spans="1:12" x14ac:dyDescent="0.25">
      <c r="A34" s="123"/>
      <c r="B34" s="42" t="s">
        <v>171</v>
      </c>
      <c r="C34" s="2" t="s">
        <v>19</v>
      </c>
      <c r="D34" s="2">
        <v>1</v>
      </c>
      <c r="E34" s="2">
        <f>D34*E32</f>
        <v>15</v>
      </c>
      <c r="F34" s="43"/>
      <c r="G34" s="43"/>
      <c r="H34" s="43"/>
      <c r="I34" s="43"/>
      <c r="J34" s="43"/>
      <c r="K34" s="43"/>
      <c r="L34" s="62"/>
    </row>
    <row r="35" spans="1:12" x14ac:dyDescent="0.25">
      <c r="A35" s="124"/>
      <c r="B35" s="42" t="s">
        <v>17</v>
      </c>
      <c r="C35" s="2" t="s">
        <v>16</v>
      </c>
      <c r="D35" s="2">
        <v>0.05</v>
      </c>
      <c r="E35" s="2">
        <f>D35*E32</f>
        <v>0.75</v>
      </c>
      <c r="F35" s="43"/>
      <c r="G35" s="43"/>
      <c r="H35" s="43"/>
      <c r="I35" s="43"/>
      <c r="J35" s="43"/>
      <c r="K35" s="43"/>
      <c r="L35" s="62"/>
    </row>
    <row r="36" spans="1:12" ht="25.5" x14ac:dyDescent="0.25">
      <c r="A36" s="122">
        <v>8</v>
      </c>
      <c r="B36" s="38" t="s">
        <v>316</v>
      </c>
      <c r="C36" s="40" t="s">
        <v>19</v>
      </c>
      <c r="D36" s="40"/>
      <c r="E36" s="40">
        <v>50</v>
      </c>
      <c r="F36" s="41"/>
      <c r="G36" s="41"/>
      <c r="H36" s="41"/>
      <c r="I36" s="41"/>
      <c r="J36" s="41"/>
      <c r="K36" s="41"/>
      <c r="L36" s="41"/>
    </row>
    <row r="37" spans="1:12" x14ac:dyDescent="0.25">
      <c r="A37" s="123"/>
      <c r="B37" s="42" t="s">
        <v>331</v>
      </c>
      <c r="C37" s="2" t="s">
        <v>16</v>
      </c>
      <c r="D37" s="2">
        <v>1</v>
      </c>
      <c r="E37" s="2">
        <f>D37*E36</f>
        <v>50</v>
      </c>
      <c r="F37" s="43"/>
      <c r="G37" s="43"/>
      <c r="H37" s="2"/>
      <c r="I37" s="62"/>
      <c r="J37" s="43"/>
      <c r="K37" s="43"/>
      <c r="L37" s="62"/>
    </row>
    <row r="38" spans="1:12" ht="25.5" x14ac:dyDescent="0.25">
      <c r="A38" s="124"/>
      <c r="B38" s="60" t="s">
        <v>317</v>
      </c>
      <c r="C38" s="2" t="s">
        <v>19</v>
      </c>
      <c r="D38" s="2">
        <v>1</v>
      </c>
      <c r="E38" s="2">
        <f>D38*E36</f>
        <v>50</v>
      </c>
      <c r="F38" s="43"/>
      <c r="G38" s="43"/>
      <c r="H38" s="43"/>
      <c r="I38" s="43"/>
      <c r="J38" s="43"/>
      <c r="K38" s="43"/>
      <c r="L38" s="62"/>
    </row>
    <row r="39" spans="1:12" x14ac:dyDescent="0.25">
      <c r="A39" s="123">
        <v>9</v>
      </c>
      <c r="B39" s="65" t="s">
        <v>107</v>
      </c>
      <c r="C39" s="67" t="s">
        <v>19</v>
      </c>
      <c r="D39" s="40"/>
      <c r="E39" s="40">
        <v>9</v>
      </c>
      <c r="F39" s="41"/>
      <c r="G39" s="41"/>
      <c r="H39" s="41"/>
      <c r="I39" s="41"/>
      <c r="J39" s="41"/>
      <c r="K39" s="41"/>
      <c r="L39" s="41"/>
    </row>
    <row r="40" spans="1:12" x14ac:dyDescent="0.25">
      <c r="A40" s="123"/>
      <c r="B40" s="42" t="s">
        <v>87</v>
      </c>
      <c r="C40" s="2" t="s">
        <v>16</v>
      </c>
      <c r="D40" s="2">
        <v>1</v>
      </c>
      <c r="E40" s="2">
        <f>D40*E39</f>
        <v>9</v>
      </c>
      <c r="F40" s="71"/>
      <c r="G40" s="71"/>
      <c r="H40" s="2"/>
      <c r="I40" s="71"/>
      <c r="J40" s="71"/>
      <c r="K40" s="71"/>
      <c r="L40" s="71"/>
    </row>
    <row r="41" spans="1:12" x14ac:dyDescent="0.25">
      <c r="A41" s="123"/>
      <c r="B41" s="42" t="s">
        <v>315</v>
      </c>
      <c r="C41" s="2" t="s">
        <v>19</v>
      </c>
      <c r="D41" s="2">
        <v>1</v>
      </c>
      <c r="E41" s="2">
        <f>D41*E39</f>
        <v>9</v>
      </c>
      <c r="F41" s="71"/>
      <c r="G41" s="71"/>
      <c r="H41" s="71"/>
      <c r="I41" s="71"/>
      <c r="J41" s="71"/>
      <c r="K41" s="71"/>
      <c r="L41" s="71"/>
    </row>
    <row r="42" spans="1:12" x14ac:dyDescent="0.25">
      <c r="A42" s="122">
        <v>10</v>
      </c>
      <c r="B42" s="72" t="s">
        <v>93</v>
      </c>
      <c r="C42" s="73" t="s">
        <v>21</v>
      </c>
      <c r="D42" s="6"/>
      <c r="E42" s="74">
        <v>7</v>
      </c>
      <c r="F42" s="6"/>
      <c r="G42" s="75"/>
      <c r="H42" s="76"/>
      <c r="I42" s="6"/>
      <c r="J42" s="76"/>
      <c r="K42" s="6"/>
      <c r="L42" s="75"/>
    </row>
    <row r="43" spans="1:12" x14ac:dyDescent="0.25">
      <c r="A43" s="123"/>
      <c r="B43" s="77" t="s">
        <v>88</v>
      </c>
      <c r="C43" s="78" t="s">
        <v>16</v>
      </c>
      <c r="D43" s="45">
        <v>1</v>
      </c>
      <c r="E43" s="79">
        <f>D43*E42</f>
        <v>7</v>
      </c>
      <c r="F43" s="45"/>
      <c r="G43" s="80"/>
      <c r="H43" s="7"/>
      <c r="I43" s="45"/>
      <c r="J43" s="7"/>
      <c r="K43" s="45"/>
      <c r="L43" s="80"/>
    </row>
    <row r="44" spans="1:12" x14ac:dyDescent="0.25">
      <c r="A44" s="123"/>
      <c r="B44" s="81" t="s">
        <v>89</v>
      </c>
      <c r="C44" s="82" t="s">
        <v>21</v>
      </c>
      <c r="D44" s="45">
        <v>1</v>
      </c>
      <c r="E44" s="8">
        <f>D44*E42</f>
        <v>7</v>
      </c>
      <c r="F44" s="45"/>
      <c r="G44" s="80"/>
      <c r="H44" s="7"/>
      <c r="I44" s="45"/>
      <c r="J44" s="7"/>
      <c r="K44" s="45"/>
      <c r="L44" s="80"/>
    </row>
    <row r="45" spans="1:12" x14ac:dyDescent="0.25">
      <c r="A45" s="123"/>
      <c r="B45" s="81" t="s">
        <v>90</v>
      </c>
      <c r="C45" s="83" t="s">
        <v>21</v>
      </c>
      <c r="D45" s="84"/>
      <c r="E45" s="79">
        <v>2</v>
      </c>
      <c r="F45" s="85"/>
      <c r="G45" s="80"/>
      <c r="H45" s="7"/>
      <c r="I45" s="45"/>
      <c r="J45" s="7"/>
      <c r="K45" s="45"/>
      <c r="L45" s="80"/>
    </row>
    <row r="46" spans="1:12" x14ac:dyDescent="0.25">
      <c r="A46" s="124"/>
      <c r="B46" s="57" t="s">
        <v>48</v>
      </c>
      <c r="C46" s="78" t="s">
        <v>16</v>
      </c>
      <c r="D46" s="45">
        <v>0.5</v>
      </c>
      <c r="E46" s="2">
        <f>D46*E42</f>
        <v>3.5</v>
      </c>
      <c r="F46" s="43"/>
      <c r="G46" s="43"/>
      <c r="H46" s="43"/>
      <c r="I46" s="43"/>
      <c r="J46" s="43"/>
      <c r="K46" s="43"/>
      <c r="L46" s="62"/>
    </row>
    <row r="47" spans="1:12" x14ac:dyDescent="0.25">
      <c r="A47" s="122">
        <v>11</v>
      </c>
      <c r="B47" s="72" t="s">
        <v>91</v>
      </c>
      <c r="C47" s="73" t="s">
        <v>21</v>
      </c>
      <c r="D47" s="6"/>
      <c r="E47" s="74">
        <v>2</v>
      </c>
      <c r="F47" s="6"/>
      <c r="G47" s="75"/>
      <c r="H47" s="76"/>
      <c r="I47" s="6"/>
      <c r="J47" s="76"/>
      <c r="K47" s="6"/>
      <c r="L47" s="75"/>
    </row>
    <row r="48" spans="1:12" x14ac:dyDescent="0.25">
      <c r="A48" s="123"/>
      <c r="B48" s="77" t="s">
        <v>88</v>
      </c>
      <c r="C48" s="78" t="s">
        <v>16</v>
      </c>
      <c r="D48" s="45">
        <v>1</v>
      </c>
      <c r="E48" s="79">
        <f>D48*E47</f>
        <v>2</v>
      </c>
      <c r="F48" s="45"/>
      <c r="G48" s="80"/>
      <c r="H48" s="7"/>
      <c r="I48" s="45"/>
      <c r="J48" s="7"/>
      <c r="K48" s="45"/>
      <c r="L48" s="80"/>
    </row>
    <row r="49" spans="1:12" x14ac:dyDescent="0.25">
      <c r="A49" s="123"/>
      <c r="B49" s="81" t="s">
        <v>92</v>
      </c>
      <c r="C49" s="82" t="s">
        <v>21</v>
      </c>
      <c r="D49" s="45">
        <v>1</v>
      </c>
      <c r="E49" s="8">
        <f>D49*E47</f>
        <v>2</v>
      </c>
      <c r="F49" s="71"/>
      <c r="G49" s="80"/>
      <c r="H49" s="7"/>
      <c r="I49" s="45"/>
      <c r="J49" s="7"/>
      <c r="K49" s="45"/>
      <c r="L49" s="80"/>
    </row>
    <row r="50" spans="1:12" x14ac:dyDescent="0.25">
      <c r="A50" s="123"/>
      <c r="B50" s="81" t="s">
        <v>90</v>
      </c>
      <c r="C50" s="84" t="s">
        <v>21</v>
      </c>
      <c r="D50" s="84"/>
      <c r="E50" s="79">
        <v>1</v>
      </c>
      <c r="F50" s="86"/>
      <c r="G50" s="80"/>
      <c r="H50" s="7"/>
      <c r="I50" s="45"/>
      <c r="J50" s="7"/>
      <c r="K50" s="45"/>
      <c r="L50" s="80"/>
    </row>
    <row r="51" spans="1:12" x14ac:dyDescent="0.25">
      <c r="A51" s="124"/>
      <c r="B51" s="57" t="s">
        <v>48</v>
      </c>
      <c r="C51" s="78" t="s">
        <v>16</v>
      </c>
      <c r="D51" s="45">
        <v>0.5</v>
      </c>
      <c r="E51" s="2">
        <f>D51*E47</f>
        <v>1</v>
      </c>
      <c r="F51" s="43"/>
      <c r="G51" s="43"/>
      <c r="H51" s="43"/>
      <c r="I51" s="43"/>
      <c r="J51" s="43"/>
      <c r="K51" s="43"/>
      <c r="L51" s="62"/>
    </row>
    <row r="52" spans="1:12" x14ac:dyDescent="0.25">
      <c r="A52" s="122">
        <v>12</v>
      </c>
      <c r="B52" s="65" t="s">
        <v>51</v>
      </c>
      <c r="C52" s="67" t="s">
        <v>21</v>
      </c>
      <c r="D52" s="40"/>
      <c r="E52" s="40">
        <v>39</v>
      </c>
      <c r="F52" s="41"/>
      <c r="G52" s="40"/>
      <c r="H52" s="40"/>
      <c r="I52" s="40"/>
      <c r="J52" s="40"/>
      <c r="K52" s="40"/>
      <c r="L52" s="40"/>
    </row>
    <row r="53" spans="1:12" x14ac:dyDescent="0.25">
      <c r="A53" s="123"/>
      <c r="B53" s="42" t="s">
        <v>15</v>
      </c>
      <c r="C53" s="2" t="s">
        <v>16</v>
      </c>
      <c r="D53" s="2">
        <v>1</v>
      </c>
      <c r="E53" s="2">
        <f>D53*E52</f>
        <v>39</v>
      </c>
      <c r="F53" s="2"/>
      <c r="G53" s="2"/>
      <c r="H53" s="7"/>
      <c r="I53" s="2"/>
      <c r="J53" s="2"/>
      <c r="K53" s="2"/>
      <c r="L53" s="2"/>
    </row>
    <row r="54" spans="1:12" x14ac:dyDescent="0.25">
      <c r="A54" s="123"/>
      <c r="B54" s="42" t="s">
        <v>52</v>
      </c>
      <c r="C54" s="2" t="s">
        <v>16</v>
      </c>
      <c r="D54" s="2">
        <v>1.2999999999999999E-2</v>
      </c>
      <c r="E54" s="2">
        <f>D54*E52</f>
        <v>0.50700000000000001</v>
      </c>
      <c r="F54" s="2"/>
      <c r="G54" s="2"/>
      <c r="H54" s="2"/>
      <c r="I54" s="2"/>
      <c r="J54" s="2"/>
      <c r="K54" s="2"/>
      <c r="L54" s="2"/>
    </row>
    <row r="55" spans="1:12" x14ac:dyDescent="0.25">
      <c r="A55" s="123"/>
      <c r="B55" s="42" t="s">
        <v>103</v>
      </c>
      <c r="C55" s="2" t="s">
        <v>21</v>
      </c>
      <c r="D55" s="2">
        <v>1</v>
      </c>
      <c r="E55" s="2">
        <f>D55*E52</f>
        <v>39</v>
      </c>
      <c r="F55" s="43"/>
      <c r="G55" s="2"/>
      <c r="H55" s="2"/>
      <c r="I55" s="2"/>
      <c r="J55" s="2"/>
      <c r="K55" s="2"/>
      <c r="L55" s="2"/>
    </row>
    <row r="56" spans="1:12" x14ac:dyDescent="0.25">
      <c r="A56" s="124"/>
      <c r="B56" s="42" t="s">
        <v>17</v>
      </c>
      <c r="C56" s="2" t="s">
        <v>16</v>
      </c>
      <c r="D56" s="2">
        <v>0.2</v>
      </c>
      <c r="E56" s="2">
        <f>D56*E52</f>
        <v>7.8000000000000007</v>
      </c>
      <c r="F56" s="43"/>
      <c r="G56" s="2"/>
      <c r="H56" s="2"/>
      <c r="I56" s="2"/>
      <c r="J56" s="2"/>
      <c r="K56" s="2"/>
      <c r="L56" s="2"/>
    </row>
    <row r="57" spans="1:12" x14ac:dyDescent="0.25">
      <c r="A57" s="122">
        <v>13</v>
      </c>
      <c r="B57" s="65" t="s">
        <v>104</v>
      </c>
      <c r="C57" s="67" t="s">
        <v>21</v>
      </c>
      <c r="D57" s="40"/>
      <c r="E57" s="40">
        <v>45</v>
      </c>
      <c r="F57" s="41"/>
      <c r="G57" s="40"/>
      <c r="H57" s="40"/>
      <c r="I57" s="40"/>
      <c r="J57" s="40"/>
      <c r="K57" s="40"/>
      <c r="L57" s="40"/>
    </row>
    <row r="58" spans="1:12" x14ac:dyDescent="0.25">
      <c r="A58" s="123"/>
      <c r="B58" s="42" t="s">
        <v>15</v>
      </c>
      <c r="C58" s="2" t="s">
        <v>16</v>
      </c>
      <c r="D58" s="2">
        <v>1</v>
      </c>
      <c r="E58" s="2">
        <f>D58*E57</f>
        <v>45</v>
      </c>
      <c r="F58" s="2"/>
      <c r="G58" s="2"/>
      <c r="H58" s="2"/>
      <c r="I58" s="2"/>
      <c r="J58" s="2"/>
      <c r="K58" s="2"/>
      <c r="L58" s="2"/>
    </row>
    <row r="59" spans="1:12" x14ac:dyDescent="0.25">
      <c r="A59" s="123"/>
      <c r="B59" s="42" t="s">
        <v>53</v>
      </c>
      <c r="C59" s="2" t="s">
        <v>21</v>
      </c>
      <c r="D59" s="2">
        <v>1</v>
      </c>
      <c r="E59" s="2">
        <f>D59*E57</f>
        <v>45</v>
      </c>
      <c r="F59" s="43"/>
      <c r="G59" s="2"/>
      <c r="H59" s="2"/>
      <c r="I59" s="2"/>
      <c r="J59" s="2"/>
      <c r="K59" s="2"/>
      <c r="L59" s="2"/>
    </row>
    <row r="60" spans="1:12" x14ac:dyDescent="0.25">
      <c r="A60" s="124"/>
      <c r="B60" s="42" t="s">
        <v>17</v>
      </c>
      <c r="C60" s="2" t="s">
        <v>16</v>
      </c>
      <c r="D60" s="2">
        <v>0.25</v>
      </c>
      <c r="E60" s="2">
        <f>D60*E57</f>
        <v>11.25</v>
      </c>
      <c r="F60" s="43"/>
      <c r="G60" s="2"/>
      <c r="H60" s="2"/>
      <c r="I60" s="2"/>
      <c r="J60" s="2"/>
      <c r="K60" s="2"/>
      <c r="L60" s="2"/>
    </row>
    <row r="61" spans="1:12" x14ac:dyDescent="0.25">
      <c r="A61" s="122">
        <v>14</v>
      </c>
      <c r="B61" s="87" t="s">
        <v>338</v>
      </c>
      <c r="C61" s="88" t="s">
        <v>21</v>
      </c>
      <c r="D61" s="88"/>
      <c r="E61" s="89">
        <f>E63+E64+E65</f>
        <v>7</v>
      </c>
      <c r="F61" s="71"/>
      <c r="G61" s="71"/>
      <c r="H61" s="71"/>
      <c r="I61" s="71"/>
      <c r="J61" s="71"/>
      <c r="K61" s="71"/>
      <c r="L61" s="71"/>
    </row>
    <row r="62" spans="1:12" x14ac:dyDescent="0.25">
      <c r="A62" s="123"/>
      <c r="B62" s="42" t="s">
        <v>15</v>
      </c>
      <c r="C62" s="2" t="s">
        <v>16</v>
      </c>
      <c r="D62" s="2">
        <v>1</v>
      </c>
      <c r="E62" s="2">
        <f>D62*E61</f>
        <v>7</v>
      </c>
      <c r="F62" s="43"/>
      <c r="G62" s="43"/>
      <c r="H62" s="43"/>
      <c r="I62" s="71"/>
      <c r="J62" s="71"/>
      <c r="K62" s="71"/>
      <c r="L62" s="71"/>
    </row>
    <row r="63" spans="1:12" ht="26.25" x14ac:dyDescent="0.25">
      <c r="A63" s="123"/>
      <c r="B63" s="91" t="s">
        <v>339</v>
      </c>
      <c r="C63" s="90" t="s">
        <v>21</v>
      </c>
      <c r="D63" s="90"/>
      <c r="E63" s="71">
        <v>2</v>
      </c>
      <c r="F63" s="71"/>
      <c r="G63" s="71"/>
      <c r="H63" s="71"/>
      <c r="I63" s="71"/>
      <c r="J63" s="71"/>
      <c r="K63" s="71"/>
      <c r="L63" s="71"/>
    </row>
    <row r="64" spans="1:12" ht="26.25" x14ac:dyDescent="0.25">
      <c r="A64" s="123"/>
      <c r="B64" s="91" t="s">
        <v>340</v>
      </c>
      <c r="C64" s="90" t="s">
        <v>21</v>
      </c>
      <c r="D64" s="90"/>
      <c r="E64" s="71">
        <v>3</v>
      </c>
      <c r="F64" s="71"/>
      <c r="G64" s="71"/>
      <c r="H64" s="71"/>
      <c r="I64" s="71"/>
      <c r="J64" s="71"/>
      <c r="K64" s="71"/>
      <c r="L64" s="71"/>
    </row>
    <row r="65" spans="1:12" ht="26.25" x14ac:dyDescent="0.25">
      <c r="A65" s="123"/>
      <c r="B65" s="91" t="s">
        <v>341</v>
      </c>
      <c r="C65" s="90" t="s">
        <v>21</v>
      </c>
      <c r="D65" s="90"/>
      <c r="E65" s="71">
        <v>2</v>
      </c>
      <c r="F65" s="71"/>
      <c r="G65" s="71"/>
      <c r="H65" s="71"/>
      <c r="I65" s="71"/>
      <c r="J65" s="71"/>
      <c r="K65" s="71"/>
      <c r="L65" s="71"/>
    </row>
    <row r="66" spans="1:12" ht="41.25" customHeight="1" x14ac:dyDescent="0.25">
      <c r="A66" s="124"/>
      <c r="B66" s="91" t="s">
        <v>342</v>
      </c>
      <c r="C66" s="90" t="s">
        <v>38</v>
      </c>
      <c r="D66" s="90"/>
      <c r="E66" s="71">
        <v>5</v>
      </c>
      <c r="F66" s="71"/>
      <c r="G66" s="71"/>
      <c r="H66" s="71"/>
      <c r="I66" s="71"/>
      <c r="J66" s="71"/>
      <c r="K66" s="71"/>
      <c r="L66" s="71"/>
    </row>
    <row r="67" spans="1:12" ht="25.5" x14ac:dyDescent="0.25">
      <c r="A67" s="122">
        <v>15</v>
      </c>
      <c r="B67" s="87" t="s">
        <v>112</v>
      </c>
      <c r="C67" s="88" t="s">
        <v>4</v>
      </c>
      <c r="D67" s="88"/>
      <c r="E67" s="89">
        <v>1</v>
      </c>
      <c r="F67" s="71"/>
      <c r="G67" s="71"/>
      <c r="H67" s="71"/>
      <c r="I67" s="71"/>
      <c r="J67" s="71"/>
      <c r="K67" s="71"/>
      <c r="L67" s="71"/>
    </row>
    <row r="68" spans="1:12" x14ac:dyDescent="0.25">
      <c r="A68" s="123"/>
      <c r="B68" s="42" t="s">
        <v>15</v>
      </c>
      <c r="C68" s="2" t="s">
        <v>16</v>
      </c>
      <c r="D68" s="2">
        <v>0</v>
      </c>
      <c r="E68" s="2">
        <f>D68*E67</f>
        <v>0</v>
      </c>
      <c r="F68" s="43"/>
      <c r="G68" s="43"/>
      <c r="H68" s="43"/>
      <c r="I68" s="71"/>
      <c r="J68" s="71"/>
      <c r="K68" s="71"/>
      <c r="L68" s="71"/>
    </row>
    <row r="69" spans="1:12" ht="26.25" x14ac:dyDescent="0.25">
      <c r="A69" s="124"/>
      <c r="B69" s="91" t="s">
        <v>113</v>
      </c>
      <c r="C69" s="90" t="s">
        <v>16</v>
      </c>
      <c r="D69" s="90">
        <v>1</v>
      </c>
      <c r="E69" s="71">
        <f>E67*D69</f>
        <v>1</v>
      </c>
      <c r="F69" s="71"/>
      <c r="G69" s="71"/>
      <c r="H69" s="71"/>
      <c r="I69" s="71"/>
      <c r="J69" s="71"/>
      <c r="K69" s="71"/>
      <c r="L69" s="71"/>
    </row>
    <row r="70" spans="1:12" x14ac:dyDescent="0.25">
      <c r="A70" s="3"/>
      <c r="B70" s="11" t="s">
        <v>7</v>
      </c>
      <c r="C70" s="12"/>
      <c r="D70" s="13"/>
      <c r="E70" s="14"/>
      <c r="F70" s="15"/>
      <c r="G70" s="15">
        <f>SUM(G9:G69)</f>
        <v>0</v>
      </c>
      <c r="H70" s="15"/>
      <c r="I70" s="15"/>
      <c r="J70" s="15"/>
      <c r="K70" s="15"/>
      <c r="L70" s="15">
        <f>SUM(L9:L69)</f>
        <v>0</v>
      </c>
    </row>
    <row r="71" spans="1:12" x14ac:dyDescent="0.25">
      <c r="A71" s="3"/>
      <c r="B71" s="6" t="s">
        <v>32</v>
      </c>
      <c r="C71" s="16">
        <v>0.05</v>
      </c>
      <c r="D71" s="13"/>
      <c r="E71" s="14"/>
      <c r="F71" s="15"/>
      <c r="G71" s="15"/>
      <c r="H71" s="15"/>
      <c r="I71" s="15"/>
      <c r="J71" s="15"/>
      <c r="K71" s="15"/>
      <c r="L71" s="7">
        <f>G70*C71</f>
        <v>0</v>
      </c>
    </row>
    <row r="72" spans="1:12" x14ac:dyDescent="0.25">
      <c r="A72" s="3"/>
      <c r="B72" s="17" t="s">
        <v>7</v>
      </c>
      <c r="C72" s="16"/>
      <c r="D72" s="13"/>
      <c r="E72" s="14"/>
      <c r="F72" s="15"/>
      <c r="G72" s="15"/>
      <c r="H72" s="15"/>
      <c r="I72" s="15"/>
      <c r="J72" s="15"/>
      <c r="K72" s="15"/>
      <c r="L72" s="7">
        <f>L71+L70</f>
        <v>0</v>
      </c>
    </row>
    <row r="73" spans="1:12" x14ac:dyDescent="0.25">
      <c r="A73" s="3"/>
      <c r="B73" s="18" t="s">
        <v>33</v>
      </c>
      <c r="C73" s="19">
        <v>0.1</v>
      </c>
      <c r="D73" s="13"/>
      <c r="E73" s="14"/>
      <c r="F73" s="15"/>
      <c r="G73" s="15"/>
      <c r="H73" s="15"/>
      <c r="I73" s="15"/>
      <c r="J73" s="15"/>
      <c r="K73" s="15"/>
      <c r="L73" s="7">
        <f>L72*C73</f>
        <v>0</v>
      </c>
    </row>
    <row r="74" spans="1:12" x14ac:dyDescent="0.25">
      <c r="A74" s="3"/>
      <c r="B74" s="17" t="s">
        <v>7</v>
      </c>
      <c r="C74" s="19"/>
      <c r="D74" s="13"/>
      <c r="E74" s="14"/>
      <c r="F74" s="15"/>
      <c r="G74" s="15"/>
      <c r="H74" s="15"/>
      <c r="I74" s="15"/>
      <c r="J74" s="15"/>
      <c r="K74" s="15"/>
      <c r="L74" s="7">
        <f>L73+L72</f>
        <v>0</v>
      </c>
    </row>
    <row r="75" spans="1:12" x14ac:dyDescent="0.25">
      <c r="A75" s="3"/>
      <c r="B75" s="20" t="s">
        <v>34</v>
      </c>
      <c r="C75" s="16">
        <v>0.08</v>
      </c>
      <c r="D75" s="6"/>
      <c r="E75" s="21"/>
      <c r="F75" s="20"/>
      <c r="G75" s="22"/>
      <c r="H75" s="22"/>
      <c r="I75" s="22"/>
      <c r="J75" s="31"/>
      <c r="K75" s="31"/>
      <c r="L75" s="32">
        <f>L74*C75</f>
        <v>0</v>
      </c>
    </row>
    <row r="76" spans="1:12" x14ac:dyDescent="0.25">
      <c r="A76" s="3"/>
      <c r="B76" s="17" t="s">
        <v>7</v>
      </c>
      <c r="C76" s="24"/>
      <c r="D76" s="24"/>
      <c r="E76" s="24"/>
      <c r="F76" s="24"/>
      <c r="G76" s="25"/>
      <c r="H76" s="25"/>
      <c r="I76" s="25"/>
      <c r="J76" s="25"/>
      <c r="K76" s="25"/>
      <c r="L76" s="8">
        <f>SUM(L74:L75)</f>
        <v>0</v>
      </c>
    </row>
    <row r="77" spans="1:12" x14ac:dyDescent="0.25">
      <c r="A77" s="3"/>
      <c r="B77" s="26" t="s">
        <v>35</v>
      </c>
      <c r="C77" s="27">
        <v>0.05</v>
      </c>
      <c r="D77" s="28"/>
      <c r="E77" s="28"/>
      <c r="F77" s="28"/>
      <c r="G77" s="28"/>
      <c r="H77" s="28"/>
      <c r="I77" s="28"/>
      <c r="J77" s="28"/>
      <c r="K77" s="28"/>
      <c r="L77" s="8">
        <f>L76*C77</f>
        <v>0</v>
      </c>
    </row>
    <row r="78" spans="1:12" x14ac:dyDescent="0.25">
      <c r="A78" s="3"/>
      <c r="B78" s="17" t="s">
        <v>7</v>
      </c>
      <c r="C78" s="29"/>
      <c r="D78" s="28"/>
      <c r="E78" s="28"/>
      <c r="F78" s="28"/>
      <c r="G78" s="28"/>
      <c r="H78" s="28"/>
      <c r="I78" s="28"/>
      <c r="J78" s="28"/>
      <c r="K78" s="28"/>
      <c r="L78" s="8">
        <f>SUM(L76:L77)</f>
        <v>0</v>
      </c>
    </row>
    <row r="79" spans="1:12" x14ac:dyDescent="0.25">
      <c r="A79" s="3"/>
      <c r="B79" s="26" t="s">
        <v>36</v>
      </c>
      <c r="C79" s="27">
        <v>0.18</v>
      </c>
      <c r="D79" s="28"/>
      <c r="E79" s="28"/>
      <c r="F79" s="28"/>
      <c r="G79" s="28"/>
      <c r="H79" s="28"/>
      <c r="I79" s="28"/>
      <c r="J79" s="28"/>
      <c r="K79" s="28"/>
      <c r="L79" s="8">
        <f>L78*C79</f>
        <v>0</v>
      </c>
    </row>
    <row r="80" spans="1:12" x14ac:dyDescent="0.25">
      <c r="A80" s="3"/>
      <c r="B80" s="28" t="s">
        <v>37</v>
      </c>
      <c r="C80" s="28"/>
      <c r="D80" s="28"/>
      <c r="E80" s="28"/>
      <c r="F80" s="28"/>
      <c r="G80" s="28"/>
      <c r="H80" s="28"/>
      <c r="I80" s="28"/>
      <c r="J80" s="28"/>
      <c r="K80" s="28"/>
      <c r="L80" s="30">
        <f>L79+L78</f>
        <v>0</v>
      </c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</sheetData>
  <mergeCells count="26">
    <mergeCell ref="L6:L7"/>
    <mergeCell ref="A9:L9"/>
    <mergeCell ref="H6:I6"/>
    <mergeCell ref="B2:D2"/>
    <mergeCell ref="D4:F4"/>
    <mergeCell ref="A6:A7"/>
    <mergeCell ref="B6:B7"/>
    <mergeCell ref="C6:C7"/>
    <mergeCell ref="D6:E6"/>
    <mergeCell ref="F6:G6"/>
    <mergeCell ref="J6:K6"/>
    <mergeCell ref="A67:A69"/>
    <mergeCell ref="A10:A12"/>
    <mergeCell ref="A13:A15"/>
    <mergeCell ref="A42:A46"/>
    <mergeCell ref="A47:A51"/>
    <mergeCell ref="A39:A41"/>
    <mergeCell ref="A20:A23"/>
    <mergeCell ref="A52:A56"/>
    <mergeCell ref="A57:A60"/>
    <mergeCell ref="A24:A27"/>
    <mergeCell ref="A28:A31"/>
    <mergeCell ref="A32:A35"/>
    <mergeCell ref="A36:A38"/>
    <mergeCell ref="A16:A19"/>
    <mergeCell ref="A61:A6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2021-12-09T08:50:00Z</dcterms:modified>
</cp:coreProperties>
</file>